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Rise 11\Desktop\Orange Stick Rise\Forms for Clients\Current Financials\"/>
    </mc:Choice>
  </mc:AlternateContent>
  <xr:revisionPtr revIDLastSave="0" documentId="8_{DE5A6478-24D4-4955-B744-0E58061D8296}" xr6:coauthVersionLast="47" xr6:coauthVersionMax="47" xr10:uidLastSave="{00000000-0000-0000-0000-000000000000}"/>
  <bookViews>
    <workbookView xWindow="-110" yWindow="-110" windowWidth="22780" windowHeight="14660" tabRatio="769" activeTab="3" xr2:uid="{00000000-000D-0000-FFFF-FFFF00000000}"/>
  </bookViews>
  <sheets>
    <sheet name="Guide" sheetId="1" r:id="rId1"/>
    <sheet name="Sales forecast" sheetId="2" r:id="rId2"/>
    <sheet name="Start-up costs" sheetId="3" r:id="rId3"/>
    <sheet name="Loan Amortization" sheetId="7" r:id="rId4"/>
    <sheet name="Cash Flow" sheetId="4" r:id="rId5"/>
    <sheet name="P&amp;L Annual" sheetId="8" r:id="rId6"/>
    <sheet name="Household budget"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6" l="1"/>
  <c r="E80" i="4"/>
  <c r="B49" i="8"/>
  <c r="C49" i="8"/>
  <c r="B50" i="8"/>
  <c r="C50" i="8"/>
  <c r="B45" i="8"/>
  <c r="C45" i="8"/>
  <c r="B46" i="8"/>
  <c r="C46" i="8"/>
  <c r="B47" i="8"/>
  <c r="C47" i="8"/>
  <c r="C48" i="8"/>
  <c r="B48" i="8"/>
  <c r="B18" i="8"/>
  <c r="C18" i="8"/>
  <c r="C15" i="8"/>
  <c r="B15" i="8"/>
  <c r="C17" i="8"/>
  <c r="C19" i="8"/>
  <c r="C20" i="8"/>
  <c r="C21" i="8"/>
  <c r="C22" i="8"/>
  <c r="C23" i="8"/>
  <c r="C24" i="8"/>
  <c r="C25" i="8"/>
  <c r="C26" i="8"/>
  <c r="C27" i="8"/>
  <c r="C28" i="8"/>
  <c r="C29" i="8"/>
  <c r="C30" i="8"/>
  <c r="C31" i="8"/>
  <c r="C32" i="8"/>
  <c r="C33" i="8"/>
  <c r="C34" i="8"/>
  <c r="C35" i="8"/>
  <c r="C36" i="8"/>
  <c r="C37" i="8"/>
  <c r="C38" i="8"/>
  <c r="C39" i="8"/>
  <c r="C40" i="8"/>
  <c r="C41" i="8"/>
  <c r="C42" i="8"/>
  <c r="C43" i="8"/>
  <c r="C44" i="8"/>
  <c r="C16" i="8"/>
  <c r="B30" i="8"/>
  <c r="B31" i="8"/>
  <c r="B32" i="8"/>
  <c r="B33" i="8"/>
  <c r="B34" i="8"/>
  <c r="B35" i="8"/>
  <c r="B36" i="8"/>
  <c r="B37" i="8"/>
  <c r="B38" i="8"/>
  <c r="B39" i="8"/>
  <c r="B40" i="8"/>
  <c r="B41" i="8"/>
  <c r="B42" i="8"/>
  <c r="B43" i="8"/>
  <c r="B44" i="8"/>
  <c r="B17" i="8"/>
  <c r="B19" i="8"/>
  <c r="B20" i="8"/>
  <c r="B21" i="8"/>
  <c r="B22" i="8"/>
  <c r="B23" i="8"/>
  <c r="B24" i="8"/>
  <c r="B25" i="8"/>
  <c r="B26" i="8"/>
  <c r="B27" i="8"/>
  <c r="B28" i="8"/>
  <c r="B29" i="8"/>
  <c r="B16" i="8"/>
  <c r="B9" i="8"/>
  <c r="C29" i="7" l="1"/>
  <c r="Q70" i="4"/>
  <c r="Q47" i="4"/>
  <c r="E46" i="2" l="1"/>
  <c r="F46" i="2"/>
  <c r="G46" i="2"/>
  <c r="H46" i="2"/>
  <c r="I46" i="2"/>
  <c r="J46" i="2"/>
  <c r="K46" i="2"/>
  <c r="L46" i="2"/>
  <c r="M46" i="2"/>
  <c r="N46" i="2"/>
  <c r="O46" i="2"/>
  <c r="D46" i="2"/>
  <c r="P46" i="2" s="1"/>
  <c r="E1" i="2"/>
  <c r="E15" i="3" l="1"/>
  <c r="E16" i="3"/>
  <c r="E17" i="3"/>
  <c r="E18" i="3"/>
  <c r="E19" i="3"/>
  <c r="E20" i="3"/>
  <c r="E21" i="3"/>
  <c r="E14" i="3"/>
  <c r="D78" i="4" l="1"/>
  <c r="Q77" i="4"/>
  <c r="Q54" i="4" l="1"/>
  <c r="Q69" i="4" l="1"/>
  <c r="Q71" i="4"/>
  <c r="Q72" i="4"/>
  <c r="Q65" i="4"/>
  <c r="Q66" i="4"/>
  <c r="Q67" i="4"/>
  <c r="Q57" i="4"/>
  <c r="Q53" i="4"/>
  <c r="Q24" i="4" l="1"/>
  <c r="Q25" i="4"/>
  <c r="Q26" i="4"/>
  <c r="Q27" i="4"/>
  <c r="F22" i="3"/>
  <c r="E22" i="3"/>
  <c r="C27" i="7" s="1"/>
  <c r="C30" i="7" s="1"/>
  <c r="C54" i="6" s="1"/>
  <c r="C56" i="6" s="1"/>
  <c r="D22" i="3"/>
  <c r="D22" i="4" s="1"/>
  <c r="G29" i="7"/>
  <c r="G32" i="7" s="1"/>
  <c r="Q23" i="4"/>
  <c r="G74" i="4" l="1"/>
  <c r="J74" i="4"/>
  <c r="M74" i="4"/>
  <c r="O74" i="4"/>
  <c r="K74" i="4"/>
  <c r="L74" i="4"/>
  <c r="H74" i="4"/>
  <c r="I74" i="4"/>
  <c r="N74" i="4"/>
  <c r="P74" i="4"/>
  <c r="F74" i="4"/>
  <c r="D19" i="4"/>
  <c r="D28" i="4" s="1"/>
  <c r="D80" i="4" s="1"/>
  <c r="G30" i="7"/>
  <c r="C22" i="3"/>
  <c r="E15" i="4" l="1"/>
  <c r="F15" i="4" s="1"/>
  <c r="G15" i="4" s="1"/>
  <c r="H15" i="4" s="1"/>
  <c r="I15" i="4" s="1"/>
  <c r="J15" i="4" s="1"/>
  <c r="K15" i="4" s="1"/>
  <c r="L15" i="4" s="1"/>
  <c r="M15" i="4" s="1"/>
  <c r="N15" i="4" s="1"/>
  <c r="O15" i="4" s="1"/>
  <c r="P15" i="4" s="1"/>
  <c r="G24" i="7"/>
  <c r="F24" i="7"/>
  <c r="G23" i="7"/>
  <c r="F23" i="7"/>
  <c r="G22" i="7"/>
  <c r="F22" i="7"/>
  <c r="E22" i="7"/>
  <c r="G21" i="7"/>
  <c r="F21" i="7"/>
  <c r="E21" i="7"/>
  <c r="D21" i="7"/>
  <c r="F20" i="7"/>
  <c r="E20" i="7"/>
  <c r="D20" i="7"/>
  <c r="F19" i="7"/>
  <c r="E19" i="7"/>
  <c r="D19" i="7"/>
  <c r="F18" i="7"/>
  <c r="E18" i="7"/>
  <c r="D18" i="7"/>
  <c r="E17" i="7"/>
  <c r="D17" i="7"/>
  <c r="C17" i="7"/>
  <c r="D16" i="7"/>
  <c r="C16" i="7"/>
  <c r="D15" i="7"/>
  <c r="C15" i="7"/>
  <c r="Q33" i="4"/>
  <c r="Q34" i="4"/>
  <c r="Q35" i="4"/>
  <c r="Q36" i="4"/>
  <c r="Q37" i="4"/>
  <c r="Q38" i="4"/>
  <c r="Q39" i="4"/>
  <c r="Q40" i="4"/>
  <c r="Q41" i="4"/>
  <c r="Q42" i="4"/>
  <c r="Q43" i="4"/>
  <c r="Q44" i="4"/>
  <c r="Q45" i="4"/>
  <c r="Q46" i="4"/>
  <c r="Q48" i="4"/>
  <c r="Q49" i="4"/>
  <c r="Q50" i="4"/>
  <c r="Q51" i="4"/>
  <c r="Q52" i="4"/>
  <c r="Q55" i="4"/>
  <c r="Q56" i="4"/>
  <c r="Q58" i="4"/>
  <c r="Q59" i="4"/>
  <c r="Q60" i="4"/>
  <c r="Q61" i="4"/>
  <c r="Q62" i="4"/>
  <c r="Q63" i="4"/>
  <c r="Q64" i="4"/>
  <c r="Q68" i="4"/>
  <c r="Q73" i="4"/>
  <c r="Q75" i="4"/>
  <c r="Q76" i="4"/>
  <c r="C32" i="7" l="1"/>
  <c r="C51" i="8" s="1"/>
  <c r="G31" i="7"/>
  <c r="C52" i="8" l="1"/>
  <c r="C31" i="7"/>
  <c r="Q74" i="4" l="1"/>
  <c r="E31" i="4"/>
  <c r="F31" i="4" s="1"/>
  <c r="G31" i="4" s="1"/>
  <c r="H31" i="4" s="1"/>
  <c r="I31" i="4" s="1"/>
  <c r="J31" i="4" s="1"/>
  <c r="K31" i="4" s="1"/>
  <c r="L31" i="4" s="1"/>
  <c r="M31" i="4" s="1"/>
  <c r="N31" i="4" s="1"/>
  <c r="O31" i="4" s="1"/>
  <c r="P31" i="4" s="1"/>
  <c r="D50" i="2"/>
  <c r="E50" i="2" s="1"/>
  <c r="F50" i="2" s="1"/>
  <c r="G50" i="2" s="1"/>
  <c r="H50" i="2" s="1"/>
  <c r="I50" i="2" s="1"/>
  <c r="J50" i="2" s="1"/>
  <c r="K50" i="2" s="1"/>
  <c r="L50" i="2" s="1"/>
  <c r="M50" i="2" s="1"/>
  <c r="N50" i="2" s="1"/>
  <c r="O50" i="2" s="1"/>
  <c r="D84" i="4"/>
  <c r="Q18" i="4"/>
  <c r="Q19" i="4"/>
  <c r="Q20" i="4"/>
  <c r="Q21" i="4"/>
  <c r="Q22" i="4"/>
  <c r="D83" i="4" l="1"/>
  <c r="D85" i="4" s="1"/>
  <c r="E82" i="4" l="1"/>
  <c r="E85" i="4" s="1"/>
  <c r="D34" i="2"/>
  <c r="E34" i="2" s="1"/>
  <c r="F34" i="2" s="1"/>
  <c r="G34" i="2" s="1"/>
  <c r="H34" i="2" s="1"/>
  <c r="I34" i="2" s="1"/>
  <c r="J34" i="2" s="1"/>
  <c r="K34" i="2" s="1"/>
  <c r="L34" i="2" s="1"/>
  <c r="M34" i="2" s="1"/>
  <c r="N34" i="2" s="1"/>
  <c r="O34" i="2" s="1"/>
  <c r="O52" i="2"/>
  <c r="O53" i="2"/>
  <c r="O54" i="2"/>
  <c r="O55" i="2"/>
  <c r="O56" i="2"/>
  <c r="O57" i="2"/>
  <c r="O58" i="2"/>
  <c r="O59" i="2"/>
  <c r="O60" i="2"/>
  <c r="N52" i="2"/>
  <c r="N53" i="2"/>
  <c r="N54" i="2"/>
  <c r="N55" i="2"/>
  <c r="N56" i="2"/>
  <c r="N57" i="2"/>
  <c r="N58" i="2"/>
  <c r="N59" i="2"/>
  <c r="N60" i="2"/>
  <c r="M52" i="2"/>
  <c r="M53" i="2"/>
  <c r="M54" i="2"/>
  <c r="M55" i="2"/>
  <c r="M56" i="2"/>
  <c r="M57" i="2"/>
  <c r="M58" i="2"/>
  <c r="M59" i="2"/>
  <c r="M60" i="2"/>
  <c r="L52" i="2"/>
  <c r="L53" i="2"/>
  <c r="L54" i="2"/>
  <c r="L55" i="2"/>
  <c r="L56" i="2"/>
  <c r="L57" i="2"/>
  <c r="L58" i="2"/>
  <c r="L59" i="2"/>
  <c r="L60" i="2"/>
  <c r="K52" i="2"/>
  <c r="K53" i="2"/>
  <c r="K54" i="2"/>
  <c r="K55" i="2"/>
  <c r="K56" i="2"/>
  <c r="K57" i="2"/>
  <c r="K58" i="2"/>
  <c r="K59" i="2"/>
  <c r="K60" i="2"/>
  <c r="J52" i="2"/>
  <c r="J53" i="2"/>
  <c r="J54" i="2"/>
  <c r="J55" i="2"/>
  <c r="J56" i="2"/>
  <c r="J57" i="2"/>
  <c r="J58" i="2"/>
  <c r="J59" i="2"/>
  <c r="J60" i="2"/>
  <c r="I52" i="2"/>
  <c r="I53" i="2"/>
  <c r="I54" i="2"/>
  <c r="I55" i="2"/>
  <c r="I56" i="2"/>
  <c r="I57" i="2"/>
  <c r="I58" i="2"/>
  <c r="I59" i="2"/>
  <c r="I60" i="2"/>
  <c r="H52" i="2"/>
  <c r="H53" i="2"/>
  <c r="H54" i="2"/>
  <c r="H55" i="2"/>
  <c r="H56" i="2"/>
  <c r="H57" i="2"/>
  <c r="H58" i="2"/>
  <c r="H59" i="2"/>
  <c r="H60" i="2"/>
  <c r="G52" i="2"/>
  <c r="G53" i="2"/>
  <c r="G54" i="2"/>
  <c r="G55" i="2"/>
  <c r="G56" i="2"/>
  <c r="G57" i="2"/>
  <c r="G58" i="2"/>
  <c r="G59" i="2"/>
  <c r="G60" i="2"/>
  <c r="F52" i="2"/>
  <c r="F53" i="2"/>
  <c r="F54" i="2"/>
  <c r="F55" i="2"/>
  <c r="F56" i="2"/>
  <c r="F57" i="2"/>
  <c r="F58" i="2"/>
  <c r="F59" i="2"/>
  <c r="F60" i="2"/>
  <c r="E52" i="2"/>
  <c r="E53" i="2"/>
  <c r="E54" i="2"/>
  <c r="E55" i="2"/>
  <c r="E56" i="2"/>
  <c r="E57" i="2"/>
  <c r="E58" i="2"/>
  <c r="E59" i="2"/>
  <c r="E60" i="2"/>
  <c r="O51" i="2"/>
  <c r="N51" i="2"/>
  <c r="M51" i="2"/>
  <c r="L51" i="2"/>
  <c r="K51" i="2"/>
  <c r="J51" i="2"/>
  <c r="I51" i="2"/>
  <c r="H51" i="2"/>
  <c r="G51" i="2"/>
  <c r="F51" i="2"/>
  <c r="E51" i="2"/>
  <c r="D52" i="2"/>
  <c r="D53" i="2"/>
  <c r="D54" i="2"/>
  <c r="D55" i="2"/>
  <c r="D56" i="2"/>
  <c r="D57" i="2"/>
  <c r="D58" i="2"/>
  <c r="D59" i="2"/>
  <c r="D60" i="2"/>
  <c r="D51" i="2"/>
  <c r="C67" i="2"/>
  <c r="C68" i="2"/>
  <c r="C69" i="2"/>
  <c r="C70" i="2"/>
  <c r="C71" i="2"/>
  <c r="C72" i="2"/>
  <c r="C73" i="2"/>
  <c r="C74" i="2"/>
  <c r="C75" i="2"/>
  <c r="C66" i="2"/>
  <c r="C52" i="2"/>
  <c r="C53" i="2"/>
  <c r="C54" i="2"/>
  <c r="C55" i="2"/>
  <c r="C56" i="2"/>
  <c r="C57" i="2"/>
  <c r="C58" i="2"/>
  <c r="C59" i="2"/>
  <c r="C60" i="2"/>
  <c r="C51" i="2"/>
  <c r="C36" i="2"/>
  <c r="C37" i="2"/>
  <c r="C38" i="2"/>
  <c r="C39" i="2"/>
  <c r="C40" i="2"/>
  <c r="C41" i="2"/>
  <c r="C42" i="2"/>
  <c r="C43" i="2"/>
  <c r="C44" i="2"/>
  <c r="C35" i="2"/>
  <c r="D65" i="2"/>
  <c r="E65" i="2" s="1"/>
  <c r="F65" i="2" s="1"/>
  <c r="G65" i="2" s="1"/>
  <c r="H65" i="2" s="1"/>
  <c r="I65" i="2" s="1"/>
  <c r="J65" i="2" s="1"/>
  <c r="K65" i="2" s="1"/>
  <c r="L65" i="2" s="1"/>
  <c r="M65" i="2" s="1"/>
  <c r="N65" i="2" s="1"/>
  <c r="O65" i="2" s="1"/>
  <c r="P35" i="2"/>
  <c r="E45" i="2"/>
  <c r="F45" i="2"/>
  <c r="G45" i="2"/>
  <c r="H45" i="2"/>
  <c r="I45" i="2"/>
  <c r="J45" i="2"/>
  <c r="K45" i="2"/>
  <c r="L45" i="2"/>
  <c r="M45" i="2"/>
  <c r="N45" i="2"/>
  <c r="O45" i="2"/>
  <c r="D45" i="2"/>
  <c r="P37" i="2"/>
  <c r="P38" i="2"/>
  <c r="P39" i="2"/>
  <c r="P40" i="2"/>
  <c r="P41" i="2"/>
  <c r="P42" i="2"/>
  <c r="P43" i="2"/>
  <c r="P44" i="2"/>
  <c r="P36" i="2"/>
  <c r="I23" i="2"/>
  <c r="K23" i="2" s="1"/>
  <c r="I24" i="2"/>
  <c r="K24" i="2" s="1"/>
  <c r="I25" i="2"/>
  <c r="K25" i="2" s="1"/>
  <c r="I26" i="2"/>
  <c r="K26" i="2" s="1"/>
  <c r="I27" i="2"/>
  <c r="K27" i="2" s="1"/>
  <c r="I28" i="2"/>
  <c r="K28" i="2" s="1"/>
  <c r="I29" i="2"/>
  <c r="K29" i="2" s="1"/>
  <c r="I30" i="2"/>
  <c r="K30" i="2" s="1"/>
  <c r="I21" i="2"/>
  <c r="K21" i="2" s="1"/>
  <c r="I22" i="2"/>
  <c r="K22" i="2" s="1"/>
  <c r="F61" i="2" l="1"/>
  <c r="G16" i="4" s="1"/>
  <c r="J71" i="2"/>
  <c r="K71" i="2"/>
  <c r="D70" i="2"/>
  <c r="P52" i="2"/>
  <c r="I61" i="2"/>
  <c r="J16" i="4" s="1"/>
  <c r="E74" i="2"/>
  <c r="N75" i="2"/>
  <c r="F70" i="2"/>
  <c r="G68" i="2"/>
  <c r="O72" i="2"/>
  <c r="P60" i="2"/>
  <c r="P56" i="2"/>
  <c r="N61" i="2"/>
  <c r="O16" i="4" s="1"/>
  <c r="E66" i="2"/>
  <c r="E70" i="2"/>
  <c r="G75" i="2"/>
  <c r="I74" i="2"/>
  <c r="J70" i="2"/>
  <c r="K68" i="2"/>
  <c r="N71" i="2"/>
  <c r="O71" i="2"/>
  <c r="P57" i="2"/>
  <c r="J61" i="2"/>
  <c r="K16" i="4" s="1"/>
  <c r="G61" i="2"/>
  <c r="H16" i="4" s="1"/>
  <c r="I66" i="2"/>
  <c r="F75" i="2"/>
  <c r="G72" i="2"/>
  <c r="I70" i="2"/>
  <c r="K75" i="2"/>
  <c r="M74" i="2"/>
  <c r="N70" i="2"/>
  <c r="O68" i="2"/>
  <c r="D74" i="2"/>
  <c r="M66" i="2"/>
  <c r="F71" i="2"/>
  <c r="G71" i="2"/>
  <c r="J75" i="2"/>
  <c r="K72" i="2"/>
  <c r="M70" i="2"/>
  <c r="O75" i="2"/>
  <c r="E61" i="2"/>
  <c r="F16" i="4" s="1"/>
  <c r="H61" i="2"/>
  <c r="I16" i="4" s="1"/>
  <c r="F67" i="2"/>
  <c r="J67" i="2"/>
  <c r="L69" i="2"/>
  <c r="N67" i="2"/>
  <c r="P53" i="2"/>
  <c r="D73" i="2"/>
  <c r="D69" i="2"/>
  <c r="F66" i="2"/>
  <c r="J66" i="2"/>
  <c r="N66" i="2"/>
  <c r="E73" i="2"/>
  <c r="E69" i="2"/>
  <c r="F74" i="2"/>
  <c r="G67" i="2"/>
  <c r="H72" i="2"/>
  <c r="H68" i="2"/>
  <c r="I73" i="2"/>
  <c r="I69" i="2"/>
  <c r="J74" i="2"/>
  <c r="K67" i="2"/>
  <c r="L72" i="2"/>
  <c r="L68" i="2"/>
  <c r="M73" i="2"/>
  <c r="M69" i="2"/>
  <c r="N74" i="2"/>
  <c r="O67" i="2"/>
  <c r="D66" i="2"/>
  <c r="D72" i="2"/>
  <c r="D68" i="2"/>
  <c r="G66" i="2"/>
  <c r="K66" i="2"/>
  <c r="O66" i="2"/>
  <c r="E72" i="2"/>
  <c r="E68" i="2"/>
  <c r="F73" i="2"/>
  <c r="F69" i="2"/>
  <c r="G74" i="2"/>
  <c r="G70" i="2"/>
  <c r="H75" i="2"/>
  <c r="H71" i="2"/>
  <c r="H67" i="2"/>
  <c r="I72" i="2"/>
  <c r="I68" i="2"/>
  <c r="J73" i="2"/>
  <c r="J69" i="2"/>
  <c r="K74" i="2"/>
  <c r="K70" i="2"/>
  <c r="L75" i="2"/>
  <c r="L71" i="2"/>
  <c r="L67" i="2"/>
  <c r="M72" i="2"/>
  <c r="M68" i="2"/>
  <c r="N73" i="2"/>
  <c r="N69" i="2"/>
  <c r="O74" i="2"/>
  <c r="O70" i="2"/>
  <c r="H73" i="2"/>
  <c r="H69" i="2"/>
  <c r="L73" i="2"/>
  <c r="L61" i="2"/>
  <c r="M16" i="4" s="1"/>
  <c r="O61" i="2"/>
  <c r="P16" i="4" s="1"/>
  <c r="D75" i="2"/>
  <c r="D71" i="2"/>
  <c r="D67" i="2"/>
  <c r="H66" i="2"/>
  <c r="L66" i="2"/>
  <c r="E75" i="2"/>
  <c r="E71" i="2"/>
  <c r="E67" i="2"/>
  <c r="F72" i="2"/>
  <c r="F68" i="2"/>
  <c r="G73" i="2"/>
  <c r="G69" i="2"/>
  <c r="H74" i="2"/>
  <c r="H70" i="2"/>
  <c r="I75" i="2"/>
  <c r="I71" i="2"/>
  <c r="I67" i="2"/>
  <c r="J72" i="2"/>
  <c r="J68" i="2"/>
  <c r="K73" i="2"/>
  <c r="K69" i="2"/>
  <c r="L74" i="2"/>
  <c r="L70" i="2"/>
  <c r="M75" i="2"/>
  <c r="M71" i="2"/>
  <c r="M67" i="2"/>
  <c r="N72" i="2"/>
  <c r="N68" i="2"/>
  <c r="O73" i="2"/>
  <c r="O69" i="2"/>
  <c r="M61" i="2"/>
  <c r="N16" i="4" s="1"/>
  <c r="P45" i="2"/>
  <c r="K61" i="2"/>
  <c r="L16" i="4" s="1"/>
  <c r="P54" i="2"/>
  <c r="P58" i="2"/>
  <c r="P59" i="2"/>
  <c r="P51" i="2"/>
  <c r="P55" i="2"/>
  <c r="D61" i="2"/>
  <c r="E16" i="4" s="1"/>
  <c r="C48" i="6"/>
  <c r="C40" i="6"/>
  <c r="C23" i="6"/>
  <c r="C17" i="6"/>
  <c r="C27" i="6" s="1"/>
  <c r="O76" i="2" l="1"/>
  <c r="P32" i="4" s="1"/>
  <c r="P78" i="4" s="1"/>
  <c r="P80" i="4" s="1"/>
  <c r="R36" i="2"/>
  <c r="R40" i="2"/>
  <c r="R44" i="2"/>
  <c r="R42" i="2"/>
  <c r="R37" i="2"/>
  <c r="R41" i="2"/>
  <c r="R39" i="2"/>
  <c r="R43" i="2"/>
  <c r="R38" i="2"/>
  <c r="R35" i="2"/>
  <c r="I76" i="2"/>
  <c r="J32" i="4" s="1"/>
  <c r="J78" i="4" s="1"/>
  <c r="J80" i="4" s="1"/>
  <c r="P74" i="2"/>
  <c r="P75" i="2"/>
  <c r="P70" i="2"/>
  <c r="E76" i="2"/>
  <c r="F32" i="4" s="1"/>
  <c r="F78" i="4" s="1"/>
  <c r="F80" i="4" s="1"/>
  <c r="Q16" i="4"/>
  <c r="Q28" i="4" s="1"/>
  <c r="E28" i="4"/>
  <c r="P73" i="2"/>
  <c r="L76" i="2"/>
  <c r="M32" i="4" s="1"/>
  <c r="M78" i="4" s="1"/>
  <c r="M80" i="4" s="1"/>
  <c r="G76" i="2"/>
  <c r="H32" i="4" s="1"/>
  <c r="H78" i="4" s="1"/>
  <c r="H80" i="4" s="1"/>
  <c r="N76" i="2"/>
  <c r="O32" i="4" s="1"/>
  <c r="O78" i="4" s="1"/>
  <c r="O80" i="4" s="1"/>
  <c r="H76" i="2"/>
  <c r="I32" i="4" s="1"/>
  <c r="I78" i="4" s="1"/>
  <c r="I80" i="4" s="1"/>
  <c r="P68" i="2"/>
  <c r="J76" i="2"/>
  <c r="K32" i="4" s="1"/>
  <c r="K78" i="4" s="1"/>
  <c r="K80" i="4" s="1"/>
  <c r="P67" i="2"/>
  <c r="P72" i="2"/>
  <c r="F76" i="2"/>
  <c r="G32" i="4" s="1"/>
  <c r="G78" i="4" s="1"/>
  <c r="G80" i="4" s="1"/>
  <c r="P71" i="2"/>
  <c r="K76" i="2"/>
  <c r="L32" i="4" s="1"/>
  <c r="L78" i="4" s="1"/>
  <c r="L80" i="4" s="1"/>
  <c r="D76" i="2"/>
  <c r="E32" i="4" s="1"/>
  <c r="E78" i="4" s="1"/>
  <c r="P66" i="2"/>
  <c r="M76" i="2"/>
  <c r="N32" i="4" s="1"/>
  <c r="N78" i="4" s="1"/>
  <c r="N80" i="4" s="1"/>
  <c r="P69" i="2"/>
  <c r="P61" i="2"/>
  <c r="C6" i="8" s="1"/>
  <c r="O84" i="4" l="1"/>
  <c r="G84" i="4"/>
  <c r="F84" i="4"/>
  <c r="J84" i="4"/>
  <c r="L84" i="4"/>
  <c r="N84" i="4"/>
  <c r="K84" i="4"/>
  <c r="H84" i="4"/>
  <c r="P84" i="4"/>
  <c r="M84" i="4"/>
  <c r="I84" i="4"/>
  <c r="P76" i="2"/>
  <c r="R54" i="2"/>
  <c r="T22" i="2"/>
  <c r="R52" i="2"/>
  <c r="R56" i="2"/>
  <c r="R60" i="2"/>
  <c r="R53" i="2"/>
  <c r="R57" i="2"/>
  <c r="R58" i="2"/>
  <c r="R55" i="2"/>
  <c r="R59" i="2"/>
  <c r="R51" i="2"/>
  <c r="Q32" i="4"/>
  <c r="Q78" i="4" s="1"/>
  <c r="Q80" i="4" s="1"/>
  <c r="T23" i="2"/>
  <c r="C9" i="8" l="1"/>
  <c r="C10" i="8" s="1"/>
  <c r="C12" i="8" s="1"/>
  <c r="C54" i="8" s="1"/>
  <c r="S76" i="2"/>
  <c r="T21" i="2"/>
  <c r="T24" i="2" s="1"/>
  <c r="E46" i="3"/>
  <c r="E45" i="3"/>
  <c r="E44" i="3"/>
  <c r="E43" i="3"/>
  <c r="E42" i="3"/>
  <c r="E41" i="3"/>
  <c r="E40" i="3"/>
  <c r="E39" i="3"/>
  <c r="E38" i="3"/>
  <c r="E37" i="3"/>
  <c r="E36" i="3"/>
  <c r="E35" i="3"/>
  <c r="C77" i="2"/>
  <c r="E84" i="4"/>
  <c r="P28" i="4"/>
  <c r="P83" i="4" s="1"/>
  <c r="O28" i="4"/>
  <c r="O83" i="4" s="1"/>
  <c r="N28" i="4"/>
  <c r="N83" i="4" s="1"/>
  <c r="M28" i="4"/>
  <c r="M83" i="4" s="1"/>
  <c r="L28" i="4"/>
  <c r="L83" i="4" s="1"/>
  <c r="K28" i="4"/>
  <c r="K83" i="4" s="1"/>
  <c r="J28" i="4"/>
  <c r="J83" i="4" s="1"/>
  <c r="I28" i="4"/>
  <c r="I83" i="4" s="1"/>
  <c r="H28" i="4"/>
  <c r="H83" i="4" s="1"/>
  <c r="G28" i="4"/>
  <c r="G83" i="4" s="1"/>
  <c r="F28" i="4"/>
  <c r="F83" i="4" s="1"/>
  <c r="E83" i="4"/>
  <c r="E47" i="3" l="1"/>
  <c r="C50" i="6"/>
  <c r="F82" i="4"/>
  <c r="F85" i="4" s="1"/>
  <c r="G82" i="4" l="1"/>
  <c r="G85" i="4" s="1"/>
  <c r="P77" i="2"/>
  <c r="H82" i="4" l="1"/>
  <c r="H85" i="4" s="1"/>
  <c r="I82" i="4" l="1"/>
  <c r="I85" i="4" s="1"/>
  <c r="J82" i="4" l="1"/>
  <c r="J85" i="4" s="1"/>
  <c r="K82" i="4" l="1"/>
  <c r="K85" i="4" s="1"/>
  <c r="L82" i="4" l="1"/>
  <c r="L85" i="4" s="1"/>
  <c r="M82" i="4" l="1"/>
  <c r="M85" i="4" s="1"/>
  <c r="N82" i="4" l="1"/>
  <c r="N85" i="4" s="1"/>
  <c r="O82" i="4" l="1"/>
  <c r="O85" i="4" s="1"/>
  <c r="P82" i="4" l="1"/>
  <c r="P85" i="4" l="1"/>
  <c r="Q8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kseni</author>
  </authors>
  <commentList>
    <comment ref="B16" authorId="0" shapeId="0" xr:uid="{00000000-0006-0000-0100-000001000000}">
      <text>
        <r>
          <rPr>
            <b/>
            <sz val="9"/>
            <color indexed="81"/>
            <rFont val="Tahoma"/>
            <family val="2"/>
            <charset val="204"/>
          </rPr>
          <t xml:space="preserve">Explanation:
</t>
        </r>
        <r>
          <rPr>
            <sz val="9"/>
            <color indexed="81"/>
            <rFont val="Tahoma"/>
            <family val="2"/>
            <charset val="204"/>
          </rPr>
          <t xml:space="preserve">
Your sales forecast will run for 12 months from the starting month you choose. 
This may be month you expect to start your business or the month you receive the loan.
Click on the cell to reveal drop down list.
The months for sales forecast and cashflow templates will automatically populate. </t>
        </r>
      </text>
    </comment>
    <comment ref="B20" authorId="0" shapeId="0" xr:uid="{00000000-0006-0000-0100-000002000000}">
      <text>
        <r>
          <rPr>
            <b/>
            <sz val="9"/>
            <color indexed="81"/>
            <rFont val="Tahoma"/>
            <family val="2"/>
            <charset val="204"/>
          </rPr>
          <t xml:space="preserve">Explanation:
</t>
        </r>
        <r>
          <rPr>
            <sz val="9"/>
            <color indexed="81"/>
            <rFont val="Tahoma"/>
            <family val="2"/>
            <charset val="204"/>
          </rPr>
          <t xml:space="preserve">
List your products or services below.</t>
        </r>
      </text>
    </comment>
    <comment ref="C20" authorId="0" shapeId="0" xr:uid="{00000000-0006-0000-0100-000003000000}">
      <text>
        <r>
          <rPr>
            <b/>
            <sz val="9"/>
            <color indexed="81"/>
            <rFont val="Tahoma"/>
            <family val="2"/>
            <charset val="204"/>
          </rPr>
          <t xml:space="preserve">Explanation:
</t>
        </r>
        <r>
          <rPr>
            <sz val="9"/>
            <color indexed="81"/>
            <rFont val="Tahoma"/>
            <family val="2"/>
            <charset val="204"/>
          </rPr>
          <t xml:space="preserve">
Enter the amount here if you have one single cost you incur when producing this product/service</t>
        </r>
      </text>
    </comment>
    <comment ref="D20" authorId="0" shapeId="0" xr:uid="{00000000-0006-0000-0100-000004000000}">
      <text>
        <r>
          <rPr>
            <b/>
            <sz val="9"/>
            <color indexed="81"/>
            <rFont val="Tahoma"/>
            <family val="2"/>
            <charset val="204"/>
          </rPr>
          <t xml:space="preserve">Explanation:
</t>
        </r>
        <r>
          <rPr>
            <sz val="9"/>
            <color indexed="81"/>
            <rFont val="Tahoma"/>
            <family val="2"/>
            <charset val="204"/>
          </rPr>
          <t xml:space="preserve">
If the cost of the product consist of multiple parts such as cost of materials, ingredients, packaging, labelling and labour, enter them in the respective columns. 
Note: enter costs per unit if you can create multiple units from the component costs.</t>
        </r>
      </text>
    </comment>
    <comment ref="J20" authorId="0" shapeId="0" xr:uid="{00000000-0006-0000-0100-000005000000}">
      <text>
        <r>
          <rPr>
            <b/>
            <sz val="9"/>
            <color indexed="81"/>
            <rFont val="Tahoma"/>
            <family val="2"/>
            <charset val="204"/>
          </rPr>
          <t xml:space="preserve">Explanation:
</t>
        </r>
        <r>
          <rPr>
            <sz val="9"/>
            <color indexed="81"/>
            <rFont val="Tahoma"/>
            <family val="2"/>
            <charset val="204"/>
          </rPr>
          <t xml:space="preserve">
Enter the amount that your sell one item of this product for.</t>
        </r>
      </text>
    </comment>
    <comment ref="K20" authorId="0" shapeId="0" xr:uid="{00000000-0006-0000-0100-000006000000}">
      <text>
        <r>
          <rPr>
            <b/>
            <sz val="9"/>
            <color indexed="81"/>
            <rFont val="Tahoma"/>
            <family val="2"/>
          </rPr>
          <t xml:space="preserve">Explanation:
</t>
        </r>
        <r>
          <rPr>
            <sz val="9"/>
            <color indexed="81"/>
            <rFont val="Tahoma"/>
            <family val="2"/>
            <charset val="204"/>
          </rPr>
          <t xml:space="preserve">Sales margin is the amount of profit your business makes on the sale of an item/service. 
The higher the sales margin, the more you are earning on every sale. </t>
        </r>
      </text>
    </comment>
    <comment ref="B34" authorId="0" shapeId="0" xr:uid="{00000000-0006-0000-0100-000007000000}">
      <text>
        <r>
          <rPr>
            <b/>
            <sz val="9"/>
            <color indexed="81"/>
            <rFont val="Tahoma"/>
            <family val="2"/>
            <charset val="204"/>
          </rPr>
          <t xml:space="preserve">Explanation:
</t>
        </r>
        <r>
          <rPr>
            <sz val="9"/>
            <color indexed="81"/>
            <rFont val="Tahoma"/>
            <family val="2"/>
            <charset val="204"/>
          </rPr>
          <t>Enter how many units of each product you expect to sell each month.
Make sure you are able to justify these projections.</t>
        </r>
      </text>
    </comment>
    <comment ref="R34" authorId="0" shapeId="0" xr:uid="{00000000-0006-0000-0100-000008000000}">
      <text>
        <r>
          <rPr>
            <b/>
            <sz val="9"/>
            <color indexed="81"/>
            <rFont val="Tahoma"/>
            <family val="2"/>
            <charset val="204"/>
          </rPr>
          <t xml:space="preserve">Explanation:
</t>
        </r>
        <r>
          <rPr>
            <sz val="9"/>
            <color indexed="81"/>
            <rFont val="Tahoma"/>
            <family val="2"/>
            <charset val="204"/>
          </rPr>
          <t>This column is calculated by dividing number of units sold for each product by the total units sold. 
It can help you understand what product represents bigger/smaller part of your sales.</t>
        </r>
      </text>
    </comment>
    <comment ref="B50" authorId="0" shapeId="0" xr:uid="{00000000-0006-0000-0100-000009000000}">
      <text>
        <r>
          <rPr>
            <b/>
            <sz val="9"/>
            <color indexed="81"/>
            <rFont val="Tahoma"/>
            <family val="2"/>
            <charset val="204"/>
          </rPr>
          <t xml:space="preserve">Explanation:
</t>
        </r>
        <r>
          <rPr>
            <sz val="9"/>
            <color indexed="81"/>
            <rFont val="Tahoma"/>
            <family val="2"/>
            <charset val="204"/>
          </rPr>
          <t xml:space="preserve">Sales per month will calculate automatically if you enter the price of one unit and number of sales you expect to sell each month.
</t>
        </r>
      </text>
    </comment>
    <comment ref="R50" authorId="0" shapeId="0" xr:uid="{00000000-0006-0000-0100-00000A000000}">
      <text>
        <r>
          <rPr>
            <b/>
            <sz val="9"/>
            <color indexed="81"/>
            <rFont val="Tahoma"/>
            <family val="2"/>
            <charset val="204"/>
          </rPr>
          <t xml:space="preserve">Explanation:
</t>
        </r>
        <r>
          <rPr>
            <sz val="9"/>
            <color indexed="81"/>
            <rFont val="Tahoma"/>
            <family val="2"/>
            <charset val="204"/>
          </rPr>
          <t xml:space="preserve">This column is calculated by dividing annual sales for each product by the total annual sales. 
It can help you understand what product represents bigger/smaller part of your sales.
</t>
        </r>
      </text>
    </comment>
    <comment ref="C61" authorId="0" shapeId="0" xr:uid="{00000000-0006-0000-0100-00000B000000}">
      <text>
        <r>
          <rPr>
            <b/>
            <sz val="9"/>
            <color indexed="81"/>
            <rFont val="Tahoma"/>
            <family val="2"/>
            <charset val="204"/>
          </rPr>
          <t xml:space="preserve">Explanation:
</t>
        </r>
        <r>
          <rPr>
            <sz val="9"/>
            <color indexed="81"/>
            <rFont val="Tahoma"/>
            <family val="2"/>
            <charset val="204"/>
          </rPr>
          <t xml:space="preserve">
This total monthly sales will automatically be updated on the Cash Flow tab.</t>
        </r>
      </text>
    </comment>
    <comment ref="B65" authorId="0" shapeId="0" xr:uid="{00000000-0006-0000-0100-00000C000000}">
      <text>
        <r>
          <rPr>
            <b/>
            <sz val="9"/>
            <color indexed="81"/>
            <rFont val="Tahoma"/>
            <family val="2"/>
            <charset val="204"/>
          </rPr>
          <t xml:space="preserve">Explanation:
</t>
        </r>
        <r>
          <rPr>
            <sz val="9"/>
            <color indexed="81"/>
            <rFont val="Tahoma"/>
            <family val="2"/>
            <charset val="204"/>
          </rPr>
          <t>The cost of goods sold will calculate automatically if you enter the cost of one unit and number of units you expect to sell each month.</t>
        </r>
      </text>
    </comment>
    <comment ref="C76" authorId="0" shapeId="0" xr:uid="{00000000-0006-0000-0100-00000D000000}">
      <text>
        <r>
          <rPr>
            <b/>
            <sz val="9"/>
            <color indexed="81"/>
            <rFont val="Tahoma"/>
            <family val="2"/>
            <charset val="204"/>
          </rPr>
          <t xml:space="preserve">Explanation:
</t>
        </r>
        <r>
          <rPr>
            <sz val="9"/>
            <color indexed="81"/>
            <rFont val="Tahoma"/>
            <family val="2"/>
            <charset val="204"/>
          </rPr>
          <t xml:space="preserve">This total monthly COGS will  automatically be updated on the Cash Flow tab.
</t>
        </r>
      </text>
    </comment>
    <comment ref="B79" authorId="0" shapeId="0" xr:uid="{00000000-0006-0000-0100-00000E000000}">
      <text>
        <r>
          <rPr>
            <b/>
            <sz val="9"/>
            <color indexed="81"/>
            <rFont val="Tahoma"/>
            <family val="2"/>
            <charset val="204"/>
          </rPr>
          <t>Explanation:</t>
        </r>
        <r>
          <rPr>
            <sz val="9"/>
            <color indexed="81"/>
            <rFont val="Tahoma"/>
            <family val="2"/>
            <charset val="204"/>
          </rPr>
          <t xml:space="preserve">
Use this section to explain any assumptions you have made regarding your sales or notes you would like to discuss with your Business Advisor.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kseni</author>
  </authors>
  <commentList>
    <comment ref="B12" authorId="0" shapeId="0" xr:uid="{00000000-0006-0000-0300-000001000000}">
      <text>
        <r>
          <rPr>
            <b/>
            <sz val="9"/>
            <color indexed="81"/>
            <rFont val="Tahoma"/>
            <family val="2"/>
            <charset val="204"/>
          </rPr>
          <t xml:space="preserve">Explanation:
</t>
        </r>
        <r>
          <rPr>
            <sz val="9"/>
            <color indexed="81"/>
            <rFont val="Tahoma"/>
            <family val="2"/>
            <charset val="204"/>
          </rPr>
          <t>The annual interest rate listed here was last updated on March 2021. 
For Rise's current rate, please ask your Business Advisor, or contact loans@risehelps.ca.</t>
        </r>
      </text>
    </comment>
    <comment ref="B27" authorId="0" shapeId="0" xr:uid="{00000000-0006-0000-0300-000002000000}">
      <text>
        <r>
          <rPr>
            <b/>
            <sz val="9"/>
            <color indexed="81"/>
            <rFont val="Tahoma"/>
            <family val="2"/>
            <charset val="204"/>
          </rPr>
          <t xml:space="preserve">Explanation:
</t>
        </r>
        <r>
          <rPr>
            <sz val="9"/>
            <color indexed="81"/>
            <rFont val="Tahoma"/>
            <family val="2"/>
            <charset val="204"/>
          </rPr>
          <t xml:space="preserve">This section will help you to estimate the cost to borrow money. 
Enter the loan amount and terms in years.
The rest of the rows will auto-populate. </t>
        </r>
        <r>
          <rPr>
            <b/>
            <sz val="9"/>
            <color indexed="81"/>
            <rFont val="Tahoma"/>
            <family val="2"/>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kseni</author>
  </authors>
  <commentList>
    <comment ref="S12" authorId="0" shapeId="0" xr:uid="{00000000-0006-0000-0400-000001000000}">
      <text>
        <r>
          <rPr>
            <b/>
            <sz val="9"/>
            <color indexed="81"/>
            <rFont val="Tahoma"/>
            <family val="2"/>
            <charset val="204"/>
          </rPr>
          <t xml:space="preserve">Explanation:
</t>
        </r>
        <r>
          <rPr>
            <sz val="9"/>
            <color indexed="81"/>
            <rFont val="Tahoma"/>
            <family val="2"/>
            <charset val="204"/>
          </rPr>
          <t>Use this section to explain any assumptions you have made regarding your cash flows or notes you would like to discuss with your Business Advisor.</t>
        </r>
      </text>
    </comment>
    <comment ref="B15" authorId="0" shapeId="0" xr:uid="{00000000-0006-0000-0400-000002000000}">
      <text>
        <r>
          <rPr>
            <b/>
            <sz val="9"/>
            <color indexed="81"/>
            <rFont val="Tahoma"/>
            <family val="2"/>
            <charset val="204"/>
          </rPr>
          <t xml:space="preserve">Explanation:
</t>
        </r>
        <r>
          <rPr>
            <sz val="9"/>
            <color indexed="81"/>
            <rFont val="Tahoma"/>
            <family val="2"/>
            <charset val="204"/>
          </rPr>
          <t xml:space="preserve">Use this section to enter any money that you have coming into your business. For example, sales, owner's contributions, investments, loans.
</t>
        </r>
      </text>
    </comment>
    <comment ref="D15" authorId="0" shapeId="0" xr:uid="{00000000-0006-0000-0400-000003000000}">
      <text>
        <r>
          <rPr>
            <b/>
            <sz val="9"/>
            <color indexed="81"/>
            <rFont val="Tahoma"/>
            <family val="2"/>
            <charset val="204"/>
          </rPr>
          <t xml:space="preserve">Explanation:
</t>
        </r>
        <r>
          <rPr>
            <sz val="9"/>
            <color indexed="81"/>
            <rFont val="Tahoma"/>
            <family val="2"/>
            <charset val="204"/>
          </rPr>
          <t>Use this column to enter funds you plan to bring in to start your business. For example, owner contributions, loan amounts, other sources. 
Use the "Start-up costs" tab to detail these amounts.
Note that this column will not auto-populate from "Start-up costs" tab.</t>
        </r>
      </text>
    </comment>
    <comment ref="Q15" authorId="0" shapeId="0" xr:uid="{00000000-0006-0000-0400-000004000000}">
      <text>
        <r>
          <rPr>
            <b/>
            <sz val="9"/>
            <color indexed="81"/>
            <rFont val="Tahoma"/>
            <family val="2"/>
            <charset val="204"/>
          </rPr>
          <t xml:space="preserve">Note:
</t>
        </r>
        <r>
          <rPr>
            <sz val="9"/>
            <color indexed="81"/>
            <rFont val="Tahoma"/>
            <family val="2"/>
            <charset val="204"/>
          </rPr>
          <t xml:space="preserve">
If you add rows you need to insert/copy formula from the above cell. </t>
        </r>
      </text>
    </comment>
    <comment ref="B16" authorId="0" shapeId="0" xr:uid="{00000000-0006-0000-0400-000005000000}">
      <text>
        <r>
          <rPr>
            <b/>
            <sz val="9"/>
            <color indexed="81"/>
            <rFont val="Tahoma"/>
            <family val="2"/>
            <charset val="204"/>
          </rPr>
          <t xml:space="preserve">Explanation:
</t>
        </r>
        <r>
          <rPr>
            <sz val="9"/>
            <color indexed="81"/>
            <rFont val="Tahoma"/>
            <family val="2"/>
            <charset val="204"/>
          </rPr>
          <t>The first row will auto-fill based on sales you entered in Sales forecast.
Enter any other sales that you did not include in sales forecast in the "Other" rows.</t>
        </r>
      </text>
    </comment>
    <comment ref="B19" authorId="0" shapeId="0" xr:uid="{00000000-0006-0000-0400-000006000000}">
      <text>
        <r>
          <rPr>
            <b/>
            <sz val="9"/>
            <color indexed="81"/>
            <rFont val="Tahoma"/>
            <family val="2"/>
            <charset val="204"/>
          </rPr>
          <t xml:space="preserve">Explanation:
</t>
        </r>
        <r>
          <rPr>
            <sz val="9"/>
            <color indexed="81"/>
            <rFont val="Tahoma"/>
            <family val="2"/>
          </rPr>
          <t xml:space="preserve">The Rise loan will be autopopulated from the Loan Amortization tab.
</t>
        </r>
        <r>
          <rPr>
            <b/>
            <sz val="9"/>
            <color indexed="81"/>
            <rFont val="Tahoma"/>
            <family val="2"/>
            <charset val="204"/>
          </rPr>
          <t xml:space="preserve">
</t>
        </r>
        <r>
          <rPr>
            <sz val="9"/>
            <color indexed="81"/>
            <rFont val="Tahoma"/>
            <family val="2"/>
            <charset val="204"/>
          </rPr>
          <t>Enter the amounts of any other loans you plan to receive. If they will be received before your launch, use the "Start-up Sources of Funds" column, otherwise indicate which month you anticipate to receive this loan.</t>
        </r>
      </text>
    </comment>
    <comment ref="B22" authorId="0" shapeId="0" xr:uid="{00000000-0006-0000-0400-000007000000}">
      <text>
        <r>
          <rPr>
            <b/>
            <sz val="9"/>
            <color indexed="81"/>
            <rFont val="Tahoma"/>
            <family val="2"/>
            <charset val="204"/>
          </rPr>
          <t>Explanation:</t>
        </r>
        <r>
          <rPr>
            <sz val="9"/>
            <color indexed="81"/>
            <rFont val="Tahoma"/>
            <family val="2"/>
            <charset val="204"/>
          </rPr>
          <t xml:space="preserve">
Enter amount of personal contributions that you plan to put into the business. 
Note: If you plan to contribute once at the beginning use the "Start-up Sources of funds" column. Use monthly columns if you plan to contribute during the year. </t>
        </r>
      </text>
    </comment>
    <comment ref="B23" authorId="0" shapeId="0" xr:uid="{00000000-0006-0000-0400-000008000000}">
      <text>
        <r>
          <rPr>
            <b/>
            <sz val="9"/>
            <color indexed="81"/>
            <rFont val="Tahoma"/>
            <family val="2"/>
            <charset val="204"/>
          </rPr>
          <t xml:space="preserve">Explanation:
</t>
        </r>
        <r>
          <rPr>
            <sz val="9"/>
            <color indexed="81"/>
            <rFont val="Tahoma"/>
            <family val="2"/>
            <charset val="204"/>
          </rPr>
          <t xml:space="preserve">Use this fields to enter any other sources of cash inflows. </t>
        </r>
      </text>
    </comment>
    <comment ref="C23" authorId="0" shapeId="0" xr:uid="{00000000-0006-0000-0400-000009000000}">
      <text>
        <r>
          <rPr>
            <b/>
            <sz val="9"/>
            <color indexed="81"/>
            <rFont val="Tahoma"/>
            <family val="2"/>
            <charset val="204"/>
          </rPr>
          <t xml:space="preserve">Explanation:
</t>
        </r>
        <r>
          <rPr>
            <sz val="9"/>
            <color indexed="81"/>
            <rFont val="Tahoma"/>
            <family val="2"/>
            <charset val="204"/>
          </rPr>
          <t xml:space="preserve">Use this row if you have cash in your bank account at the beginning of the first month of the cashflow template. 
Note if you have just started your business this amount might be zero. </t>
        </r>
      </text>
    </comment>
    <comment ref="C24" authorId="0" shapeId="0" xr:uid="{00000000-0006-0000-0400-00000A000000}">
      <text>
        <r>
          <rPr>
            <b/>
            <sz val="9"/>
            <color indexed="81"/>
            <rFont val="Tahoma"/>
            <family val="2"/>
            <charset val="204"/>
          </rPr>
          <t xml:space="preserve">Explanation:
</t>
        </r>
        <r>
          <rPr>
            <sz val="9"/>
            <color indexed="81"/>
            <rFont val="Tahoma"/>
            <family val="2"/>
            <charset val="204"/>
          </rPr>
          <t xml:space="preserve">If your business is GST/HST registered, estimate the amount of tax you will collect from sales. 
Note: GST/HST remittance may occur monthly, quarterly, annually or on installments basis. 
Rough calculation: multiply the GST/HST rate for your province by the sales amount for the month. </t>
        </r>
      </text>
    </comment>
    <comment ref="B28" authorId="0" shapeId="0" xr:uid="{00000000-0006-0000-0400-00000B000000}">
      <text>
        <r>
          <rPr>
            <b/>
            <sz val="9"/>
            <color indexed="81"/>
            <rFont val="Tahoma"/>
            <family val="2"/>
            <charset val="204"/>
          </rPr>
          <t xml:space="preserve">Explanation:
</t>
        </r>
        <r>
          <rPr>
            <sz val="9"/>
            <color indexed="81"/>
            <rFont val="Tahoma"/>
            <family val="2"/>
            <charset val="204"/>
          </rPr>
          <t xml:space="preserve">Your total cash in is made up of all your individual sources of revenue added together.
This row will auto-populate.
</t>
        </r>
      </text>
    </comment>
    <comment ref="B31" authorId="0" shapeId="0" xr:uid="{00000000-0006-0000-0400-00000C000000}">
      <text>
        <r>
          <rPr>
            <b/>
            <sz val="9"/>
            <color indexed="81"/>
            <rFont val="Tahoma"/>
            <family val="2"/>
          </rPr>
          <t xml:space="preserve">Explanation:
</t>
        </r>
        <r>
          <rPr>
            <sz val="9"/>
            <color indexed="81"/>
            <rFont val="Tahoma"/>
            <family val="2"/>
            <charset val="204"/>
          </rPr>
          <t xml:space="preserve">
Use this section to enter any costs your business incurs.
The expenses will depend on your business model. Use the pre-listed items that are relevant to your business, leave blank fields that are not relevant, add items in "Other" if any items you need are missing. </t>
        </r>
        <r>
          <rPr>
            <b/>
            <sz val="9"/>
            <color indexed="81"/>
            <rFont val="Tahoma"/>
            <family val="2"/>
          </rPr>
          <t xml:space="preserve">
</t>
        </r>
      </text>
    </comment>
    <comment ref="D31" authorId="0" shapeId="0" xr:uid="{00000000-0006-0000-0400-00000D000000}">
      <text>
        <r>
          <rPr>
            <b/>
            <sz val="9"/>
            <color indexed="81"/>
            <rFont val="Tahoma"/>
            <family val="2"/>
            <charset val="204"/>
          </rPr>
          <t xml:space="preserve">Explanation:
</t>
        </r>
        <r>
          <rPr>
            <sz val="9"/>
            <color indexed="81"/>
            <rFont val="Tahoma"/>
            <family val="2"/>
            <charset val="204"/>
          </rPr>
          <t>Use this column to enter funds you plan to spend to start your business.
Use "Start-up costs" tab to detail these amounts.
Note that this column will not auto-populate from the "Start-up costs" tab.</t>
        </r>
      </text>
    </comment>
    <comment ref="Q31" authorId="0" shapeId="0" xr:uid="{00000000-0006-0000-0400-00000E000000}">
      <text>
        <r>
          <rPr>
            <b/>
            <sz val="9"/>
            <color indexed="81"/>
            <rFont val="Tahoma"/>
            <family val="2"/>
            <charset val="204"/>
          </rPr>
          <t xml:space="preserve">Note:
</t>
        </r>
        <r>
          <rPr>
            <sz val="9"/>
            <color indexed="81"/>
            <rFont val="Tahoma"/>
            <family val="2"/>
            <charset val="204"/>
          </rPr>
          <t xml:space="preserve">If you add rows you need to insert/copy formula from the above cell. </t>
        </r>
      </text>
    </comment>
    <comment ref="B32" authorId="0" shapeId="0" xr:uid="{00000000-0006-0000-0400-00000F000000}">
      <text>
        <r>
          <rPr>
            <b/>
            <sz val="9"/>
            <color indexed="81"/>
            <rFont val="Tahoma"/>
            <family val="2"/>
            <charset val="204"/>
          </rPr>
          <t xml:space="preserve">Explanation:
</t>
        </r>
        <r>
          <rPr>
            <sz val="9"/>
            <color indexed="81"/>
            <rFont val="Tahoma"/>
            <family val="2"/>
            <charset val="204"/>
          </rPr>
          <t>This is costs you expect to incur to produce your sales. 
This row will auto-populate based on your sales forecast.
Enter any other direct costs that you did not include in sales forecast in the "Other" rows.</t>
        </r>
      </text>
    </comment>
    <comment ref="C35" authorId="0" shapeId="0" xr:uid="{00000000-0006-0000-0400-000010000000}">
      <text>
        <r>
          <rPr>
            <b/>
            <sz val="9"/>
            <color indexed="81"/>
            <rFont val="Tahoma"/>
            <family val="2"/>
            <charset val="204"/>
          </rPr>
          <t xml:space="preserve">Explanation:
</t>
        </r>
        <r>
          <rPr>
            <sz val="9"/>
            <color indexed="81"/>
            <rFont val="Tahoma"/>
            <family val="2"/>
            <charset val="204"/>
          </rPr>
          <t xml:space="preserve">Enter amounts you spend each month for rent. It might be retail space, office space or any other space you use to do your business.
If your principal place of business is your home, estimate the percent of your home you use for business purposes. Use this percent rate to calculate the amount of rent for business use. </t>
        </r>
      </text>
    </comment>
    <comment ref="C38" authorId="0" shapeId="0" xr:uid="{00000000-0006-0000-0400-000011000000}">
      <text>
        <r>
          <rPr>
            <b/>
            <sz val="9"/>
            <color indexed="81"/>
            <rFont val="Tahoma"/>
            <family val="2"/>
            <charset val="204"/>
          </rPr>
          <t xml:space="preserve">Explanation:
</t>
        </r>
        <r>
          <rPr>
            <sz val="9"/>
            <color indexed="81"/>
            <rFont val="Tahoma"/>
            <family val="2"/>
            <charset val="204"/>
          </rPr>
          <t xml:space="preserve">Enter the amounts you pay for utilities.
If your principal place of business is your home, estimate the percent of your home you use for business purposes. Use this percent rate to calculate the amount of rent for business use. </t>
        </r>
      </text>
    </comment>
    <comment ref="C44" authorId="0" shapeId="0" xr:uid="{00000000-0006-0000-0400-000012000000}">
      <text>
        <r>
          <rPr>
            <b/>
            <sz val="9"/>
            <color indexed="81"/>
            <rFont val="Tahoma"/>
            <family val="2"/>
            <charset val="204"/>
          </rPr>
          <t xml:space="preserve">Explanation:
</t>
        </r>
        <r>
          <rPr>
            <sz val="9"/>
            <color indexed="81"/>
            <rFont val="Tahoma"/>
            <family val="2"/>
            <charset val="204"/>
          </rPr>
          <t xml:space="preserve">If you use a vehicle to operate your business, enter the amounts you spend for Insurance, gas, maintenance and repairs monthly. If you use public transit, taxis, ride share or other services, use the "Other transportation" line.
If your vehicle is used for business and personal use, estimate the percentage for business use and prorate all vehicle expenses. 
</t>
        </r>
      </text>
    </comment>
    <comment ref="C49" authorId="0" shapeId="0" xr:uid="{00000000-0006-0000-0400-000013000000}">
      <text>
        <r>
          <rPr>
            <b/>
            <sz val="9"/>
            <color indexed="81"/>
            <rFont val="Tahoma"/>
            <family val="2"/>
            <charset val="204"/>
          </rPr>
          <t xml:space="preserve">Explanation:
</t>
        </r>
        <r>
          <rPr>
            <sz val="9"/>
            <color indexed="81"/>
            <rFont val="Tahoma"/>
            <family val="2"/>
            <charset val="204"/>
          </rPr>
          <t xml:space="preserve">Enter any costs of purchasing or leasing equipment you use to produce your products/services. 
Include here also the costs of software you use for business purposes. </t>
        </r>
      </text>
    </comment>
    <comment ref="C52" authorId="0" shapeId="0" xr:uid="{00000000-0006-0000-0400-000014000000}">
      <text>
        <r>
          <rPr>
            <b/>
            <sz val="9"/>
            <color indexed="81"/>
            <rFont val="Tahoma"/>
            <family val="2"/>
            <charset val="204"/>
          </rPr>
          <t xml:space="preserve">Explanation:
</t>
        </r>
        <r>
          <rPr>
            <sz val="9"/>
            <color indexed="81"/>
            <rFont val="Tahoma"/>
            <family val="2"/>
            <charset val="204"/>
          </rPr>
          <t xml:space="preserve">Use these fields to enter marketing or advertising costs you incur to promote your business. 
</t>
        </r>
      </text>
    </comment>
    <comment ref="C54" authorId="0" shapeId="0" xr:uid="{00000000-0006-0000-0400-000015000000}">
      <text>
        <r>
          <rPr>
            <b/>
            <sz val="9"/>
            <color indexed="81"/>
            <rFont val="Tahoma"/>
            <family val="2"/>
          </rPr>
          <t xml:space="preserve">Explanation:
</t>
        </r>
        <r>
          <rPr>
            <sz val="9"/>
            <color indexed="81"/>
            <rFont val="Tahoma"/>
            <family val="2"/>
            <charset val="204"/>
          </rPr>
          <t xml:space="preserve">
Enter any charges from eCommerce platforms such as Shopify, Etsy, Amazon. 
These charges maybe be paid monthly or vary depending on your sales. </t>
        </r>
      </text>
    </comment>
    <comment ref="C58" authorId="0" shapeId="0" xr:uid="{00000000-0006-0000-0400-000016000000}">
      <text>
        <r>
          <rPr>
            <b/>
            <sz val="9"/>
            <color indexed="81"/>
            <rFont val="Tahoma"/>
            <family val="2"/>
            <charset val="204"/>
          </rPr>
          <t xml:space="preserve">Explanation:
</t>
        </r>
        <r>
          <rPr>
            <sz val="9"/>
            <color indexed="81"/>
            <rFont val="Tahoma"/>
            <family val="2"/>
            <charset val="204"/>
          </rPr>
          <t xml:space="preserve">Enter the costs you spend for your business insurance. It can be premises, stock/equipment insurance or any other type. </t>
        </r>
      </text>
    </comment>
    <comment ref="C59" authorId="0" shapeId="0" xr:uid="{00000000-0006-0000-0400-000017000000}">
      <text>
        <r>
          <rPr>
            <b/>
            <sz val="9"/>
            <color indexed="81"/>
            <rFont val="Tahoma"/>
            <family val="2"/>
            <charset val="204"/>
          </rPr>
          <t xml:space="preserve">Explanation:
</t>
        </r>
        <r>
          <rPr>
            <sz val="9"/>
            <color indexed="81"/>
            <rFont val="Tahoma"/>
            <family val="2"/>
            <charset val="204"/>
          </rPr>
          <t xml:space="preserve">
Enter any cost of office supplies your business incurs. It can be stationary, printing or other administrative costs. </t>
        </r>
      </text>
    </comment>
    <comment ref="C60" authorId="0" shapeId="0" xr:uid="{00000000-0006-0000-0400-000018000000}">
      <text>
        <r>
          <rPr>
            <b/>
            <sz val="9"/>
            <color indexed="81"/>
            <rFont val="Tahoma"/>
            <family val="2"/>
            <charset val="204"/>
          </rPr>
          <t xml:space="preserve">Explanation:
</t>
        </r>
        <r>
          <rPr>
            <sz val="9"/>
            <color indexed="81"/>
            <rFont val="Tahoma"/>
            <family val="2"/>
            <charset val="204"/>
          </rPr>
          <t>Use this row to enter any bank charges.</t>
        </r>
      </text>
    </comment>
    <comment ref="C61" authorId="0" shapeId="0" xr:uid="{00000000-0006-0000-0400-000019000000}">
      <text>
        <r>
          <rPr>
            <b/>
            <sz val="9"/>
            <color indexed="81"/>
            <rFont val="Tahoma"/>
            <family val="2"/>
            <charset val="204"/>
          </rPr>
          <t xml:space="preserve">Explanation:
</t>
        </r>
        <r>
          <rPr>
            <sz val="9"/>
            <color indexed="81"/>
            <rFont val="Tahoma"/>
            <family val="2"/>
            <charset val="204"/>
          </rPr>
          <t xml:space="preserve">
Use this row to enter any accounting costs: monthly charges for accounting software or bookkeeper. </t>
        </r>
      </text>
    </comment>
    <comment ref="C62" authorId="0" shapeId="0" xr:uid="{00000000-0006-0000-0400-00001A000000}">
      <text>
        <r>
          <rPr>
            <b/>
            <sz val="9"/>
            <color indexed="81"/>
            <rFont val="Tahoma"/>
            <family val="2"/>
            <charset val="204"/>
          </rPr>
          <t xml:space="preserve">Explanation:
</t>
        </r>
        <r>
          <rPr>
            <sz val="9"/>
            <color indexed="81"/>
            <rFont val="Tahoma"/>
            <family val="2"/>
            <charset val="204"/>
          </rPr>
          <t xml:space="preserve">Enter any costs you spend on legal activities. For example, business registration, legal consultations, etc. </t>
        </r>
      </text>
    </comment>
    <comment ref="C63" authorId="0" shapeId="0" xr:uid="{00000000-0006-0000-0400-00001B000000}">
      <text>
        <r>
          <rPr>
            <b/>
            <sz val="9"/>
            <color indexed="81"/>
            <rFont val="Tahoma"/>
            <family val="2"/>
            <charset val="204"/>
          </rPr>
          <t xml:space="preserve">Explanation:
</t>
        </r>
        <r>
          <rPr>
            <sz val="9"/>
            <color indexed="81"/>
            <rFont val="Tahoma"/>
            <family val="2"/>
            <charset val="204"/>
          </rPr>
          <t>If you have other staff working for you, estimate the amount of money you spend each month on wages, salary and government contributions. 
Do not include the amount here if you have labour costs calculated and included in the cost of good sold on sales forecast tab.</t>
        </r>
      </text>
    </comment>
    <comment ref="C64" authorId="0" shapeId="0" xr:uid="{00000000-0006-0000-0400-00001C000000}">
      <text>
        <r>
          <rPr>
            <b/>
            <sz val="9"/>
            <color indexed="81"/>
            <rFont val="Tahoma"/>
            <family val="2"/>
            <charset val="204"/>
          </rPr>
          <t xml:space="preserve">Explanation:
</t>
        </r>
        <r>
          <rPr>
            <sz val="9"/>
            <color indexed="81"/>
            <rFont val="Tahoma"/>
            <family val="2"/>
            <charset val="204"/>
          </rPr>
          <t xml:space="preserve">
Use this row if you incur any costs for your professional development. For example, business workshops, conferences, conventions, etc. </t>
        </r>
      </text>
    </comment>
    <comment ref="C65" authorId="0" shapeId="0" xr:uid="{00000000-0006-0000-0400-00001D000000}">
      <text>
        <r>
          <rPr>
            <b/>
            <sz val="9"/>
            <color indexed="81"/>
            <rFont val="Tahoma"/>
            <family val="2"/>
            <charset val="204"/>
          </rPr>
          <t xml:space="preserve">Explanation:
</t>
        </r>
        <r>
          <rPr>
            <sz val="9"/>
            <color indexed="81"/>
            <rFont val="Tahoma"/>
            <family val="2"/>
            <charset val="204"/>
          </rPr>
          <t xml:space="preserve">Use this row to estimate your tax expenses. </t>
        </r>
      </text>
    </comment>
    <comment ref="C66" authorId="0" shapeId="0" xr:uid="{00000000-0006-0000-0400-00001E000000}">
      <text>
        <r>
          <rPr>
            <b/>
            <sz val="9"/>
            <color indexed="81"/>
            <rFont val="Tahoma"/>
            <family val="2"/>
            <charset val="204"/>
          </rPr>
          <t xml:space="preserve">Explanation:
</t>
        </r>
        <r>
          <rPr>
            <sz val="9"/>
            <color indexed="81"/>
            <rFont val="Tahoma"/>
            <family val="2"/>
            <charset val="204"/>
          </rPr>
          <t>If your business is GST/HST registered, estimate the amount of tax you will pay on your expenses.
Note: GST/HST remittance may occur monthly, quarterly, annually or on installments basis. 
Rough calculation: multiply the GST/HST rate for your province by the expenses you incurred to do the business.</t>
        </r>
      </text>
    </comment>
    <comment ref="C67" authorId="0" shapeId="0" xr:uid="{00000000-0006-0000-0400-00001F000000}">
      <text>
        <r>
          <rPr>
            <b/>
            <sz val="9"/>
            <color indexed="81"/>
            <rFont val="Tahoma"/>
            <family val="2"/>
            <charset val="204"/>
          </rPr>
          <t xml:space="preserve">Explanation:
</t>
        </r>
        <r>
          <rPr>
            <sz val="9"/>
            <color indexed="81"/>
            <rFont val="Tahoma"/>
            <family val="2"/>
            <charset val="204"/>
          </rPr>
          <t>The amount you pay for income tax will depend on:
- your business status (sole proprietorship, partnership or corporation) 
- your year-end for tax purposes
- expenses eligibility 
- personal income if you are a sole proprietor, etc.
To roughly estimate the amount of income:
(Sales - Cost of goods sold - Business Expenses) x Tax bracket %</t>
        </r>
      </text>
    </comment>
    <comment ref="C68" authorId="0" shapeId="0" xr:uid="{00000000-0006-0000-0400-000020000000}">
      <text>
        <r>
          <rPr>
            <b/>
            <sz val="9"/>
            <color indexed="81"/>
            <rFont val="Tahoma"/>
            <family val="2"/>
            <charset val="204"/>
          </rPr>
          <t xml:space="preserve">Explanation:
</t>
        </r>
        <r>
          <rPr>
            <sz val="9"/>
            <color indexed="81"/>
            <rFont val="Tahoma"/>
            <family val="2"/>
            <charset val="204"/>
          </rPr>
          <t xml:space="preserve">
Use these fields if your business has any other expenses or cash outflows that are not listed above.</t>
        </r>
      </text>
    </comment>
    <comment ref="B74" authorId="0" shapeId="0" xr:uid="{00000000-0006-0000-0400-000021000000}">
      <text>
        <r>
          <rPr>
            <b/>
            <sz val="9"/>
            <color indexed="81"/>
            <rFont val="Tahoma"/>
            <family val="2"/>
            <charset val="204"/>
          </rPr>
          <t xml:space="preserve">Explanation:
</t>
        </r>
        <r>
          <rPr>
            <sz val="9"/>
            <color indexed="81"/>
            <rFont val="Tahoma"/>
            <family val="2"/>
            <charset val="204"/>
          </rPr>
          <t xml:space="preserve">Use this field to enter monthly payments for the Rise loan or any other business loans. 
If you are unsure about size of the loan and term, use "Loan Amortization" tab for more information and calculation. </t>
        </r>
      </text>
    </comment>
    <comment ref="C74" authorId="0" shapeId="0" xr:uid="{00000000-0006-0000-0400-000022000000}">
      <text>
        <r>
          <rPr>
            <b/>
            <sz val="9"/>
            <color indexed="81"/>
            <rFont val="Tahoma"/>
            <family val="2"/>
            <charset val="204"/>
          </rPr>
          <t xml:space="preserve">Explanation:
</t>
        </r>
        <r>
          <rPr>
            <sz val="9"/>
            <color indexed="81"/>
            <rFont val="Tahoma"/>
            <family val="2"/>
            <charset val="204"/>
          </rPr>
          <t xml:space="preserve">This row will auto-populate from loan amortization tab. </t>
        </r>
      </text>
    </comment>
    <comment ref="B78" authorId="0" shapeId="0" xr:uid="{00000000-0006-0000-0400-000023000000}">
      <text>
        <r>
          <rPr>
            <b/>
            <sz val="9"/>
            <color indexed="81"/>
            <rFont val="Tahoma"/>
            <family val="2"/>
            <charset val="204"/>
          </rPr>
          <t xml:space="preserve">Explanation:
</t>
        </r>
        <r>
          <rPr>
            <sz val="9"/>
            <color indexed="81"/>
            <rFont val="Tahoma"/>
            <family val="2"/>
            <charset val="204"/>
          </rPr>
          <t xml:space="preserve">Your total cash out is made up of all your expenses added together.
This row will auto-populate.
</t>
        </r>
      </text>
    </comment>
    <comment ref="B80" authorId="0" shapeId="0" xr:uid="{00000000-0006-0000-0400-000024000000}">
      <text>
        <r>
          <rPr>
            <b/>
            <sz val="9"/>
            <color indexed="81"/>
            <rFont val="Tahoma"/>
            <family val="2"/>
            <charset val="204"/>
          </rPr>
          <t xml:space="preserve">Explanation:
</t>
        </r>
        <r>
          <rPr>
            <sz val="9"/>
            <color indexed="81"/>
            <rFont val="Tahoma"/>
            <family val="2"/>
            <charset val="204"/>
          </rPr>
          <t xml:space="preserve">This is the net cash flow. It tells you the difference between what is coming in and what is going out of your business on a monthly basis.
</t>
        </r>
      </text>
    </comment>
    <comment ref="B82" authorId="0" shapeId="0" xr:uid="{00000000-0006-0000-0400-000025000000}">
      <text>
        <r>
          <rPr>
            <b/>
            <sz val="9"/>
            <color indexed="81"/>
            <rFont val="Tahoma"/>
            <family val="2"/>
            <charset val="204"/>
          </rPr>
          <t>Explanation:</t>
        </r>
        <r>
          <rPr>
            <sz val="9"/>
            <color indexed="81"/>
            <rFont val="Tahoma"/>
            <family val="2"/>
            <charset val="204"/>
          </rPr>
          <t xml:space="preserve">
This is the amount of money that you have available for your business at the start of each month. 
</t>
        </r>
      </text>
    </comment>
    <comment ref="B85" authorId="0" shapeId="0" xr:uid="{00000000-0006-0000-0400-000026000000}">
      <text>
        <r>
          <rPr>
            <b/>
            <sz val="9"/>
            <color indexed="81"/>
            <rFont val="Tahoma"/>
            <family val="2"/>
            <charset val="204"/>
          </rPr>
          <t xml:space="preserve">Explanation:
</t>
        </r>
        <r>
          <rPr>
            <sz val="9"/>
            <color indexed="81"/>
            <rFont val="Tahoma"/>
            <family val="2"/>
            <charset val="204"/>
          </rPr>
          <t xml:space="preserve">This is your anticipated balance at the end of each month, once you have brought in all your revenue and paid all your expenses.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kseni</author>
    <author>Rise 11</author>
  </authors>
  <commentList>
    <comment ref="B12" authorId="0" shapeId="0" xr:uid="{00000000-0006-0000-0500-000001000000}">
      <text>
        <r>
          <rPr>
            <b/>
            <sz val="9"/>
            <color indexed="81"/>
            <rFont val="Tahoma"/>
            <family val="2"/>
            <charset val="204"/>
          </rPr>
          <t xml:space="preserve">Explanation:
</t>
        </r>
        <r>
          <rPr>
            <sz val="9"/>
            <color indexed="81"/>
            <rFont val="Tahoma"/>
            <family val="2"/>
            <charset val="204"/>
          </rPr>
          <t xml:space="preserve">This is the section where you list all employment income sources: salary, wages, withdrawals from your business.
Remember to enter earnings after tax and other deductions. </t>
        </r>
      </text>
    </comment>
    <comment ref="B19" authorId="0" shapeId="0" xr:uid="{00000000-0006-0000-0500-000002000000}">
      <text>
        <r>
          <rPr>
            <b/>
            <sz val="9"/>
            <color indexed="81"/>
            <rFont val="Tahoma"/>
            <family val="2"/>
            <charset val="204"/>
          </rPr>
          <t xml:space="preserve">Explanation:
</t>
        </r>
        <r>
          <rPr>
            <sz val="9"/>
            <color indexed="81"/>
            <rFont val="Tahoma"/>
            <family val="2"/>
            <charset val="204"/>
          </rPr>
          <t xml:space="preserve">Enter any other income support you receive. For example, EI, CPP, other kinds of pensions.
</t>
        </r>
      </text>
    </comment>
    <comment ref="B25" authorId="0" shapeId="0" xr:uid="{00000000-0006-0000-0500-000003000000}">
      <text>
        <r>
          <rPr>
            <b/>
            <sz val="9"/>
            <color indexed="81"/>
            <rFont val="Tahoma"/>
            <family val="2"/>
            <charset val="204"/>
          </rPr>
          <t xml:space="preserve">Explanation:
</t>
        </r>
        <r>
          <rPr>
            <sz val="9"/>
            <color indexed="81"/>
            <rFont val="Tahoma"/>
            <family val="2"/>
            <charset val="204"/>
          </rPr>
          <t xml:space="preserve">
Use this field if you have any other sources of income. For example, some sort of allowance from your relatives, occasional jobs you might be doing, etc. </t>
        </r>
      </text>
    </comment>
    <comment ref="B30" authorId="0" shapeId="0" xr:uid="{00000000-0006-0000-0500-000004000000}">
      <text>
        <r>
          <rPr>
            <b/>
            <sz val="9"/>
            <color indexed="81"/>
            <rFont val="Tahoma"/>
            <family val="2"/>
          </rPr>
          <t xml:space="preserve">Explanation:
</t>
        </r>
        <r>
          <rPr>
            <sz val="9"/>
            <color indexed="81"/>
            <rFont val="Tahoma"/>
            <family val="2"/>
            <charset val="204"/>
          </rPr>
          <t xml:space="preserve">
This section is where you can list all the expenses you incur during a typical month. </t>
        </r>
        <r>
          <rPr>
            <sz val="9"/>
            <color indexed="81"/>
            <rFont val="Tahoma"/>
            <family val="2"/>
          </rPr>
          <t xml:space="preserve">
</t>
        </r>
      </text>
    </comment>
    <comment ref="B31" authorId="0" shapeId="0" xr:uid="{651C3701-4CEB-4222-AEA8-5F9B3C6F1C76}">
      <text>
        <r>
          <rPr>
            <b/>
            <sz val="9"/>
            <color indexed="81"/>
            <rFont val="Tahoma"/>
            <family val="2"/>
            <charset val="204"/>
          </rPr>
          <t xml:space="preserve">Explanation:
</t>
        </r>
        <r>
          <rPr>
            <sz val="9"/>
            <color indexed="81"/>
            <rFont val="Tahoma"/>
            <family val="2"/>
            <charset val="204"/>
          </rPr>
          <t xml:space="preserve">
Please delete whichever word is not applicable (mortgage or rent)
</t>
        </r>
      </text>
    </comment>
    <comment ref="B35" authorId="0" shapeId="0" xr:uid="{00000000-0006-0000-0500-000005000000}">
      <text>
        <r>
          <rPr>
            <b/>
            <sz val="9"/>
            <color indexed="81"/>
            <rFont val="Tahoma"/>
            <family val="2"/>
            <charset val="204"/>
          </rPr>
          <t xml:space="preserve">Explanation:
</t>
        </r>
        <r>
          <rPr>
            <sz val="9"/>
            <color indexed="81"/>
            <rFont val="Tahoma"/>
            <family val="2"/>
            <charset val="204"/>
          </rPr>
          <t xml:space="preserve">
Some examples of insurance might be tenant, home, car, health insurance. </t>
        </r>
        <r>
          <rPr>
            <b/>
            <sz val="9"/>
            <color indexed="81"/>
            <rFont val="Tahoma"/>
            <family val="2"/>
            <charset val="204"/>
          </rPr>
          <t xml:space="preserve">
</t>
        </r>
        <r>
          <rPr>
            <sz val="9"/>
            <color indexed="81"/>
            <rFont val="Tahoma"/>
            <family val="2"/>
            <charset val="204"/>
          </rPr>
          <t xml:space="preserve">
</t>
        </r>
      </text>
    </comment>
    <comment ref="B36" authorId="0" shapeId="0" xr:uid="{00000000-0006-0000-0500-000006000000}">
      <text>
        <r>
          <rPr>
            <b/>
            <sz val="9"/>
            <color indexed="81"/>
            <rFont val="Tahoma"/>
            <family val="2"/>
            <charset val="204"/>
          </rPr>
          <t xml:space="preserve">Explanation:
</t>
        </r>
        <r>
          <rPr>
            <sz val="9"/>
            <color indexed="81"/>
            <rFont val="Tahoma"/>
            <family val="2"/>
            <charset val="204"/>
          </rPr>
          <t xml:space="preserve">Include amounts you spend on public transit passes, taxi, Uber, etc. </t>
        </r>
      </text>
    </comment>
    <comment ref="B37" authorId="0" shapeId="0" xr:uid="{00000000-0006-0000-0500-000007000000}">
      <text>
        <r>
          <rPr>
            <b/>
            <sz val="9"/>
            <color indexed="81"/>
            <rFont val="Tahoma"/>
            <family val="2"/>
            <charset val="204"/>
          </rPr>
          <t>Explanation:</t>
        </r>
        <r>
          <rPr>
            <sz val="9"/>
            <color indexed="81"/>
            <rFont val="Tahoma"/>
            <family val="2"/>
            <charset val="204"/>
          </rPr>
          <t xml:space="preserve">
If you own a car, include here the amount you spend monthly on gas. 
</t>
        </r>
      </text>
    </comment>
    <comment ref="B42" authorId="0" shapeId="0" xr:uid="{00000000-0006-0000-0500-000008000000}">
      <text>
        <r>
          <rPr>
            <b/>
            <sz val="9"/>
            <color indexed="81"/>
            <rFont val="Tahoma"/>
            <family val="2"/>
            <charset val="204"/>
          </rPr>
          <t xml:space="preserve">Explanation:
</t>
        </r>
        <r>
          <rPr>
            <sz val="9"/>
            <color indexed="81"/>
            <rFont val="Tahoma"/>
            <family val="2"/>
            <charset val="204"/>
          </rPr>
          <t xml:space="preserve">Use this section if you have loan commitments. Include amounts you pay monthly. </t>
        </r>
      </text>
    </comment>
    <comment ref="B43" authorId="0" shapeId="0" xr:uid="{00000000-0006-0000-0500-000009000000}">
      <text>
        <r>
          <rPr>
            <b/>
            <sz val="9"/>
            <color indexed="81"/>
            <rFont val="Tahoma"/>
            <family val="2"/>
            <charset val="204"/>
          </rPr>
          <t>Explanation:</t>
        </r>
        <r>
          <rPr>
            <sz val="9"/>
            <color indexed="81"/>
            <rFont val="Tahoma"/>
            <family val="2"/>
            <charset val="204"/>
          </rPr>
          <t xml:space="preserve">
If you use your credit card(s) for purchases and pay out the amount in full, do not include it here as it would be double counted in the Living Expenses section. 
Include the monthly payments if you decide to carry a balance on your card(s). </t>
        </r>
      </text>
    </comment>
    <comment ref="B52" authorId="1" shapeId="0" xr:uid="{265AF946-B1B9-4070-826B-84AF886A9F5A}">
      <text>
        <r>
          <rPr>
            <b/>
            <sz val="9"/>
            <color indexed="81"/>
            <rFont val="Tahoma"/>
            <charset val="1"/>
          </rPr>
          <t>Rise 11:</t>
        </r>
        <r>
          <rPr>
            <sz val="9"/>
            <color indexed="81"/>
            <rFont val="Tahoma"/>
            <charset val="1"/>
          </rPr>
          <t xml:space="preserve">
This is remaining monthly balance when you remove all your expenses from your total personal income. 
If this number is negative, it means that your personal expenses are greater than your income.
If number is positive, it means that you are earning more than you spend. </t>
        </r>
      </text>
    </comment>
    <comment ref="B56" authorId="0" shapeId="0" xr:uid="{E99EE760-36AF-454D-9818-33691CAA3B89}">
      <text>
        <r>
          <rPr>
            <sz val="9"/>
            <color indexed="81"/>
            <rFont val="Tahoma"/>
            <family val="2"/>
            <charset val="204"/>
          </rPr>
          <t>This is remaining monthly balance when you remove all your expenses from your total personal income and also make a Rise loan payment from your personal budget
If this number is negative, it means that you need to rely on paying your loan from your business income.
If number is positive, it means that you are able to service the loan personally.</t>
        </r>
      </text>
    </comment>
  </commentList>
</comments>
</file>

<file path=xl/sharedStrings.xml><?xml version="1.0" encoding="utf-8"?>
<sst xmlns="http://schemas.openxmlformats.org/spreadsheetml/2006/main" count="299" uniqueCount="206">
  <si>
    <t>Name:</t>
  </si>
  <si>
    <t>Company Name:</t>
  </si>
  <si>
    <t xml:space="preserve">Guide on Using This Template </t>
  </si>
  <si>
    <t>- Save your name and company name at the top of this page
- In this document you will find 5 tabs that need to be completed as part of your loan application
- At the top of each tab you will find a description and some tips on how to complete it
- If you need help completing this document, reach out to your Business Advisor
- Enter your figures into white coloured cells. All the light blue coloured cells will auto-populate
- Hover over cells with red triangle at the right top corner for further instructions and guidance to help you understand what is required
- If numbers you enter result in negative balance, it will be displayed in red to draw your attention
- The templates list a range of common options. Feel free to add other options that are relevant to your business
- Use the "Note/commentary" box where provided to explain any assumptions you have made or notes you would like to discuss with your Business Advisor</t>
  </si>
  <si>
    <t>Sales Forecast</t>
  </si>
  <si>
    <t>January</t>
  </si>
  <si>
    <t>February</t>
  </si>
  <si>
    <t>The Sales Plan will help you to work out your anticipated sales and cost of sales for the next 12 months. 
- Choose the starting month for your sales plan. For example, the month you expect to start your business or the month you receive the loan.
- Work through the template step by step: 
- Start by listing the products/services your business offers, determine how much it costs to produce each unit, and then set a price.
- Then, forecast how many units of each product you expect to sell.
- The totals for sales will calculate automatically.
- Some numbers like Sales Margin, Percent of Sales Volume/Value and Breakeven Sales Target will calculate automatically. Your Business Advisor will discuss them with you to analyze your sales plans. 
- Total product sales and costs will populate automatically to the cashflow template for your convenience.</t>
  </si>
  <si>
    <t>March</t>
  </si>
  <si>
    <t>April</t>
  </si>
  <si>
    <t>May</t>
  </si>
  <si>
    <t>June</t>
  </si>
  <si>
    <t>July</t>
  </si>
  <si>
    <t>August</t>
  </si>
  <si>
    <t>September</t>
  </si>
  <si>
    <t>October</t>
  </si>
  <si>
    <t>November</t>
  </si>
  <si>
    <t>December</t>
  </si>
  <si>
    <t>Key:</t>
  </si>
  <si>
    <t>Select your starting month</t>
  </si>
  <si>
    <t>These cells auto-calculate - no need to edit them</t>
  </si>
  <si>
    <t>Enter your numbers in these cells</t>
  </si>
  <si>
    <t>1. Product breakdown</t>
  </si>
  <si>
    <t>Product/Service</t>
  </si>
  <si>
    <t>Price per unit</t>
  </si>
  <si>
    <t>Cost per unit</t>
  </si>
  <si>
    <t>Materials Cost</t>
  </si>
  <si>
    <t>Ingredients Cost</t>
  </si>
  <si>
    <t>Packaging Cost</t>
  </si>
  <si>
    <t>Labelling Cost</t>
  </si>
  <si>
    <t xml:space="preserve">Labor Cost </t>
  </si>
  <si>
    <t>Total Cost of selling one unit</t>
  </si>
  <si>
    <t>Sales Margin</t>
  </si>
  <si>
    <t>Breakeven Sales Target</t>
  </si>
  <si>
    <t>Total Fixed Costs &gt;</t>
  </si>
  <si>
    <t>Average selling price &gt;</t>
  </si>
  <si>
    <t>Average direct costs &gt;</t>
  </si>
  <si>
    <t>Breakeven Sales volume &gt;</t>
  </si>
  <si>
    <t>2. Number of sales per month</t>
  </si>
  <si>
    <t>Months/Year</t>
  </si>
  <si>
    <t>Forecasted Units Sold</t>
  </si>
  <si>
    <t>Annual Total</t>
  </si>
  <si>
    <t>Percent of Sales Volume</t>
  </si>
  <si>
    <t>Total Units</t>
  </si>
  <si>
    <t>3. Sales</t>
  </si>
  <si>
    <t>Forecasted Sales Value</t>
  </si>
  <si>
    <t>Percent of Sales Value</t>
  </si>
  <si>
    <t>Total Monthly Sales</t>
  </si>
  <si>
    <t>4. Cost of Sales</t>
  </si>
  <si>
    <t>Cost of Goods Sold (COGS)</t>
  </si>
  <si>
    <t>Total COGS</t>
  </si>
  <si>
    <t>Your Notes/Commentary</t>
  </si>
  <si>
    <t>Use this space to explain any of the information you have provided above</t>
  </si>
  <si>
    <t xml:space="preserve">
</t>
  </si>
  <si>
    <t>Start-up costs and Sources of Funds</t>
  </si>
  <si>
    <t>Item</t>
  </si>
  <si>
    <t>Cost ($)</t>
  </si>
  <si>
    <t>Owner Contribution</t>
  </si>
  <si>
    <t>Rise Loan</t>
  </si>
  <si>
    <t>Total</t>
  </si>
  <si>
    <t>Business Investments to date</t>
  </si>
  <si>
    <t>Use this table to list any purchases that you have already made for your business. 
If you have not bought anything for your business yet, leave this section blank.
- List the items such as equipment, inventory, supplies or other operational costs that you already invested into your business. 
- Enter the cost you paid for the item
- Enter the amount owing if you used a loan to purchase the item. 
- Provide details of the purchase (when it was purchased, what is was used for etc.)</t>
  </si>
  <si>
    <t>Cost</t>
  </si>
  <si>
    <t>Owing</t>
  </si>
  <si>
    <t>Total Invested</t>
  </si>
  <si>
    <t>Details</t>
  </si>
  <si>
    <t>Invested Over Time</t>
  </si>
  <si>
    <t>Loan Amortization</t>
  </si>
  <si>
    <t>This page will help you to estimate your loan payments.
- The first table shows examples of the payment amount you can expect to pay depending on the loan size, interest rate and term in years. 
- "n/a" means that this amount of loan is not available for certain amortization periods. For example, a $2,000 loan can be taken and repaid within a minimum of 2 years and a maximum of 4 years.  
- Note that your loan amount will not auto-populate into the Cash Flow tab. Make sure to include it in the "Start-up Sources of Funds" column on the Cash Flow.</t>
  </si>
  <si>
    <t>Interest Rate</t>
  </si>
  <si>
    <t>Amortization Period (years)</t>
  </si>
  <si>
    <t>Loan Size</t>
  </si>
  <si>
    <t>n/a</t>
  </si>
  <si>
    <t>Example</t>
  </si>
  <si>
    <t>Loan Amount</t>
  </si>
  <si>
    <t>Term (years)</t>
  </si>
  <si>
    <t>Term (months)</t>
  </si>
  <si>
    <t>Monthly payments</t>
  </si>
  <si>
    <t>Total of all payments</t>
  </si>
  <si>
    <t>Cost to borrow</t>
  </si>
  <si>
    <t>12 Month Cash Flow Projection</t>
  </si>
  <si>
    <t xml:space="preserve">Your cash flow projection is an estimate of the money you expect to bring in and to pay out of your business over the next 12 months. 
- Predict when you will actually collect money from customers/pay for expenses.
- Note that some expenses might be paid monthly, quarterly or once a year. 
- Be as realistic as possible to have the ability to manage and forecast capital needs. 
- Change the category labels in the left column to fit your business and accounting system.
- Some of the lines will be pulled across from sales forecast.
- Note that if you add rows, don't forget to insert/copy the formula for the "Total" column. </t>
  </si>
  <si>
    <t>Use this spaces below to explain any of the information you have provided in these rows</t>
  </si>
  <si>
    <t>Cash IN:</t>
    <phoneticPr fontId="0" type="noConversion"/>
  </si>
  <si>
    <t>Start-up Sources of Funds</t>
  </si>
  <si>
    <t>Sales</t>
    <phoneticPr fontId="0" type="noConversion"/>
  </si>
  <si>
    <t>Other</t>
  </si>
  <si>
    <t>Loans</t>
    <phoneticPr fontId="0" type="noConversion"/>
  </si>
  <si>
    <t>Rise Loan</t>
    <phoneticPr fontId="0" type="noConversion"/>
  </si>
  <si>
    <t>Other Loan 1</t>
    <phoneticPr fontId="0" type="noConversion"/>
  </si>
  <si>
    <t>Other Loan 2</t>
    <phoneticPr fontId="0" type="noConversion"/>
  </si>
  <si>
    <t>Owner Contribution</t>
    <phoneticPr fontId="0" type="noConversion"/>
  </si>
  <si>
    <t>Other Cash Sources</t>
    <phoneticPr fontId="0" type="noConversion"/>
  </si>
  <si>
    <t>Starting Bank Balance</t>
  </si>
  <si>
    <t>GST/HST Collected</t>
  </si>
  <si>
    <t>Source 1</t>
    <phoneticPr fontId="0" type="noConversion"/>
  </si>
  <si>
    <t>Source 2</t>
    <phoneticPr fontId="0" type="noConversion"/>
  </si>
  <si>
    <t>Source 3</t>
    <phoneticPr fontId="0" type="noConversion"/>
  </si>
  <si>
    <t>Total Cash IN:</t>
    <phoneticPr fontId="0" type="noConversion"/>
  </si>
  <si>
    <t>Cash OUT:</t>
  </si>
  <si>
    <t>Start-up Costs/Asset Purchases</t>
  </si>
  <si>
    <t>Direct Costs</t>
    <phoneticPr fontId="0" type="noConversion"/>
  </si>
  <si>
    <t>Cost of Goods Sold</t>
  </si>
  <si>
    <t>Other 1</t>
  </si>
  <si>
    <t>Other 2</t>
  </si>
  <si>
    <t>Operating Expenses</t>
    <phoneticPr fontId="0" type="noConversion"/>
  </si>
  <si>
    <t xml:space="preserve">Rent:  </t>
  </si>
  <si>
    <t>Retail Space</t>
  </si>
  <si>
    <t>Office Space</t>
  </si>
  <si>
    <t>Utilities:</t>
  </si>
  <si>
    <t>Hydro</t>
  </si>
  <si>
    <t>Water</t>
  </si>
  <si>
    <t>Gas</t>
  </si>
  <si>
    <t>Phone</t>
  </si>
  <si>
    <t>Internet</t>
  </si>
  <si>
    <t>Vehicle/Transportation:</t>
  </si>
  <si>
    <t xml:space="preserve">Insurance </t>
  </si>
  <si>
    <t>Repairs &amp; Maintenance</t>
  </si>
  <si>
    <t>Other transportation</t>
  </si>
  <si>
    <t>Equipment, Tools &amp; Software:</t>
  </si>
  <si>
    <t>Cost of equipment/tools/software</t>
  </si>
  <si>
    <t>Website cost</t>
  </si>
  <si>
    <t>Materials (Business Cards/Posters)</t>
  </si>
  <si>
    <t>Digital ads (Social media)</t>
  </si>
  <si>
    <t>Administrative expenses:</t>
  </si>
  <si>
    <t>Business Insurance</t>
  </si>
  <si>
    <t>Office Supplies</t>
    <phoneticPr fontId="0" type="noConversion"/>
  </si>
  <si>
    <t>Banking Fees</t>
  </si>
  <si>
    <t xml:space="preserve">Accounting </t>
  </si>
  <si>
    <t>Legal</t>
  </si>
  <si>
    <t>Employee wages</t>
  </si>
  <si>
    <t>Professional Development</t>
  </si>
  <si>
    <t>Taxes</t>
    <phoneticPr fontId="0" type="noConversion"/>
  </si>
  <si>
    <t>GST/HST paid</t>
  </si>
  <si>
    <t>Income tax</t>
  </si>
  <si>
    <t>Other 1</t>
    <phoneticPr fontId="0" type="noConversion"/>
  </si>
  <si>
    <t>Other 2</t>
    <phoneticPr fontId="0" type="noConversion"/>
  </si>
  <si>
    <t>Other 3</t>
    <phoneticPr fontId="0" type="noConversion"/>
  </si>
  <si>
    <t>Other 4</t>
    <phoneticPr fontId="0" type="noConversion"/>
  </si>
  <si>
    <t>Other 5</t>
  </si>
  <si>
    <t>Other 6</t>
  </si>
  <si>
    <t>Loan Payments</t>
    <phoneticPr fontId="0" type="noConversion"/>
  </si>
  <si>
    <t>Rise Loan Payment</t>
    <phoneticPr fontId="0" type="noConversion"/>
  </si>
  <si>
    <t>Other Loan Payment 1</t>
    <phoneticPr fontId="0" type="noConversion"/>
  </si>
  <si>
    <t>Other Loan Payment 2</t>
    <phoneticPr fontId="0" type="noConversion"/>
  </si>
  <si>
    <t>Owner's Withdrawals</t>
  </si>
  <si>
    <t>Total Cash OUT:</t>
    <phoneticPr fontId="0" type="noConversion"/>
  </si>
  <si>
    <t>Total Cash IN less Total Cash OUT:</t>
    <phoneticPr fontId="0" type="noConversion"/>
  </si>
  <si>
    <t>Balance, start of month</t>
  </si>
  <si>
    <t xml:space="preserve">   Plus Total Cash IN</t>
    <phoneticPr fontId="0" type="noConversion"/>
  </si>
  <si>
    <t xml:space="preserve">   Less Total Cash OUT</t>
    <phoneticPr fontId="0" type="noConversion"/>
  </si>
  <si>
    <t>Balance, end of month</t>
  </si>
  <si>
    <t>Household Budget</t>
  </si>
  <si>
    <t>Your household budget details your average monthly income minus all the costs and expenses in a typical month. 
- Show your personal income and expenses only. They should not be business related
- Reference your monthly bank statements to see how much you normally earn/spend for different categories</t>
  </si>
  <si>
    <t>MONTHLY HOUSEHOLD BUDGET</t>
  </si>
  <si>
    <t>MONEY IN</t>
  </si>
  <si>
    <t>AMOUNT</t>
  </si>
  <si>
    <t>Employment Income</t>
  </si>
  <si>
    <t>Full-time</t>
  </si>
  <si>
    <t>Part-time</t>
  </si>
  <si>
    <t>Owner's Draw</t>
  </si>
  <si>
    <t>Spouse/partner</t>
  </si>
  <si>
    <t>Sub-total</t>
  </si>
  <si>
    <t>Income Support &amp; Social Assistance</t>
  </si>
  <si>
    <t>EI</t>
  </si>
  <si>
    <t>CPP/pensions</t>
  </si>
  <si>
    <t>Provincial (disability supports etc.)</t>
  </si>
  <si>
    <t>Other Income</t>
  </si>
  <si>
    <t>TOTAL HOUSEHOLD INCOME</t>
  </si>
  <si>
    <t>MONEY OUT</t>
  </si>
  <si>
    <t>Living Expenses</t>
  </si>
  <si>
    <t>Mortgage/Rent</t>
  </si>
  <si>
    <t>Groceries</t>
  </si>
  <si>
    <t>Utilities</t>
  </si>
  <si>
    <t>Phone/Internet</t>
  </si>
  <si>
    <t>Insurance</t>
  </si>
  <si>
    <t>Transportation</t>
  </si>
  <si>
    <t xml:space="preserve">Childcare </t>
  </si>
  <si>
    <t>Debt Servicing</t>
  </si>
  <si>
    <t>Credit Cards</t>
  </si>
  <si>
    <t>Line of Credit</t>
  </si>
  <si>
    <t>Student Loan</t>
  </si>
  <si>
    <t>Car Loan</t>
  </si>
  <si>
    <t>TOTAL HOUSEHOLD EXPENSES</t>
  </si>
  <si>
    <t>NET</t>
  </si>
  <si>
    <t>Marketing and Selling:</t>
  </si>
  <si>
    <t>eCommerce charges</t>
  </si>
  <si>
    <t xml:space="preserve">Other Source (Specify) </t>
  </si>
  <si>
    <t>Rationale: explain why this item is necessary to the business/will help in generating sales</t>
  </si>
  <si>
    <t>Use this table to provide information about the start-up costs your business will incur. 
- List the items such as equipment, inventory, supplies and other operational costs that you need to start your business. 
- Enter the cost of the item
- Enter the amount you will contribute as an owner and the amount that will be covered by the Rise loan/Other sources, as well as the rationale. The Rise loan column will auto-populate.</t>
  </si>
  <si>
    <t>Monthly Hours</t>
  </si>
  <si>
    <t>Labour Hours</t>
  </si>
  <si>
    <t>Profit &amp; Loss Statement</t>
  </si>
  <si>
    <t>REVENUES</t>
  </si>
  <si>
    <t>Sales</t>
  </si>
  <si>
    <t>DIRECT COSTS</t>
  </si>
  <si>
    <t>GROSS PROFIT</t>
  </si>
  <si>
    <t>Approximate Rise Loan Interest</t>
  </si>
  <si>
    <t>TOTAL EXPENSES</t>
  </si>
  <si>
    <t>NET PROFIT/LOSS</t>
  </si>
  <si>
    <t>OVERHEAD EXPENSES</t>
  </si>
  <si>
    <t>Overall Profit Margin</t>
  </si>
  <si>
    <t>Note: This page autopopulates. Do not make entries on this page.</t>
  </si>
  <si>
    <r>
      <t xml:space="preserve">Total Sales from Sales forecast </t>
    </r>
    <r>
      <rPr>
        <b/>
        <sz val="12"/>
        <rFont val="Calibri"/>
        <family val="2"/>
      </rPr>
      <t>when received</t>
    </r>
  </si>
  <si>
    <t>Net Surplus/deficit before loan payment</t>
  </si>
  <si>
    <t>Minus Rise loan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</si>
</sst>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 numFmtId="170" formatCode="0.0%"/>
    <numFmt numFmtId="171" formatCode="_-&quot;$&quot;* #,##0.00_-;\-&quot;$&quot;* #,##0.00_-;_-&quot;$&quot;* &quot;-&quot;??_-;_-@"/>
    <numFmt numFmtId="172" formatCode="_(* #,##0_);_(* \(#,##0\);_(* &quot;-&quot;??_);_(@_)"/>
    <numFmt numFmtId="173" formatCode="_(&quot;$&quot;* #,##0_);_(&quot;$&quot;* \(#,##0\);_(&quot;$&quot;* &quot;-&quot;??_);_(@_)"/>
  </numFmts>
  <fonts count="64"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2"/>
      <name val="Calibri"/>
      <family val="2"/>
    </font>
    <font>
      <b/>
      <sz val="12"/>
      <name val="Calibri"/>
      <family val="2"/>
    </font>
    <font>
      <b/>
      <sz val="11"/>
      <color theme="1"/>
      <name val="Calibri"/>
      <family val="2"/>
      <charset val="204"/>
      <scheme val="minor"/>
    </font>
    <font>
      <b/>
      <i/>
      <sz val="11"/>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font>
    <font>
      <sz val="12"/>
      <color rgb="FF595959"/>
      <name val="Calibri"/>
      <family val="2"/>
      <charset val="204"/>
    </font>
    <font>
      <b/>
      <sz val="12"/>
      <color theme="1"/>
      <name val="Calibri"/>
      <family val="2"/>
      <charset val="204"/>
    </font>
    <font>
      <i/>
      <sz val="12"/>
      <color rgb="FFDD0806"/>
      <name val="Calibri"/>
      <family val="2"/>
      <charset val="204"/>
    </font>
    <font>
      <sz val="10"/>
      <name val="Arial"/>
      <family val="2"/>
      <charset val="204"/>
    </font>
    <font>
      <sz val="12"/>
      <color rgb="FF7F7F7F"/>
      <name val="Calibri"/>
      <family val="2"/>
      <charset val="204"/>
    </font>
    <font>
      <b/>
      <sz val="12"/>
      <color rgb="FF7F7F7F"/>
      <name val="Calibri"/>
      <family val="2"/>
      <charset val="204"/>
    </font>
    <font>
      <i/>
      <sz val="12"/>
      <color rgb="FF3366FF"/>
      <name val="Calibri"/>
      <family val="2"/>
      <charset val="204"/>
    </font>
    <font>
      <i/>
      <sz val="12"/>
      <color rgb="FF0066CC"/>
      <name val="Calibri"/>
      <family val="2"/>
      <charset val="204"/>
    </font>
    <font>
      <sz val="12"/>
      <color rgb="FF3366FF"/>
      <name val="Calibri"/>
      <family val="2"/>
      <charset val="204"/>
    </font>
    <font>
      <b/>
      <sz val="12"/>
      <color rgb="FFFFCC00"/>
      <name val="Calibri"/>
      <family val="2"/>
      <charset val="204"/>
    </font>
    <font>
      <sz val="12"/>
      <color rgb="FFFFCC00"/>
      <name val="Calibri"/>
      <family val="2"/>
      <charset val="204"/>
    </font>
    <font>
      <sz val="10"/>
      <color theme="1"/>
      <name val="Arial"/>
      <family val="2"/>
      <charset val="204"/>
    </font>
    <font>
      <sz val="8"/>
      <name val="Calibri"/>
      <family val="2"/>
      <scheme val="minor"/>
    </font>
    <font>
      <b/>
      <sz val="13"/>
      <color theme="3"/>
      <name val="Calibri"/>
      <family val="2"/>
      <scheme val="minor"/>
    </font>
    <font>
      <sz val="9"/>
      <color indexed="81"/>
      <name val="Tahoma"/>
      <family val="2"/>
    </font>
    <font>
      <b/>
      <sz val="9"/>
      <color indexed="81"/>
      <name val="Tahoma"/>
      <family val="2"/>
    </font>
    <font>
      <sz val="12"/>
      <name val="Calibri"/>
      <family val="2"/>
      <charset val="204"/>
    </font>
    <font>
      <b/>
      <sz val="10"/>
      <name val="Arial"/>
      <family val="2"/>
    </font>
    <font>
      <b/>
      <sz val="12"/>
      <name val="Calibri"/>
      <family val="2"/>
      <charset val="204"/>
    </font>
    <font>
      <b/>
      <sz val="18"/>
      <color theme="3"/>
      <name val="Calibri"/>
      <family val="2"/>
      <scheme val="minor"/>
    </font>
    <font>
      <sz val="14"/>
      <name val="Calibri"/>
      <family val="2"/>
      <charset val="204"/>
    </font>
    <font>
      <sz val="11"/>
      <color theme="1"/>
      <name val="Calibri"/>
      <family val="2"/>
      <charset val="204"/>
      <scheme val="minor"/>
    </font>
    <font>
      <sz val="10"/>
      <color theme="1"/>
      <name val="Calibri"/>
      <family val="2"/>
      <charset val="204"/>
      <scheme val="minor"/>
    </font>
    <font>
      <sz val="9"/>
      <color theme="1"/>
      <name val="Calibri"/>
      <family val="2"/>
      <charset val="204"/>
      <scheme val="minor"/>
    </font>
    <font>
      <b/>
      <sz val="9"/>
      <color theme="1"/>
      <name val="Calibri"/>
      <family val="2"/>
      <charset val="204"/>
      <scheme val="minor"/>
    </font>
    <font>
      <sz val="9"/>
      <name val="Calibri"/>
      <family val="2"/>
      <charset val="204"/>
      <scheme val="minor"/>
    </font>
    <font>
      <sz val="9"/>
      <color rgb="FF000000"/>
      <name val="Calibri"/>
      <family val="2"/>
      <charset val="204"/>
      <scheme val="minor"/>
    </font>
    <font>
      <u/>
      <sz val="11"/>
      <color theme="1"/>
      <name val="Calibri"/>
      <family val="2"/>
      <charset val="204"/>
      <scheme val="minor"/>
    </font>
    <font>
      <b/>
      <sz val="10"/>
      <color theme="1"/>
      <name val="Calibri"/>
      <family val="2"/>
      <charset val="204"/>
      <scheme val="minor"/>
    </font>
    <font>
      <i/>
      <sz val="12"/>
      <name val="Calibri"/>
      <family val="2"/>
    </font>
    <font>
      <sz val="11"/>
      <name val="Calibri"/>
      <family val="2"/>
      <scheme val="minor"/>
    </font>
    <font>
      <sz val="11"/>
      <name val="Calibri"/>
      <family val="2"/>
      <charset val="204"/>
      <scheme val="minor"/>
    </font>
    <font>
      <sz val="11"/>
      <name val="Calibri"/>
      <family val="2"/>
      <charset val="204"/>
    </font>
    <font>
      <b/>
      <sz val="16"/>
      <color theme="3"/>
      <name val="Calibri"/>
      <family val="2"/>
      <scheme val="minor"/>
    </font>
    <font>
      <b/>
      <sz val="14"/>
      <name val="Calibri"/>
      <family val="2"/>
      <charset val="204"/>
    </font>
    <font>
      <b/>
      <sz val="14"/>
      <color theme="1"/>
      <name val="Calibri"/>
      <family val="2"/>
      <charset val="204"/>
    </font>
    <font>
      <sz val="12"/>
      <color theme="1"/>
      <name val="Calibri"/>
      <family val="2"/>
      <scheme val="minor"/>
    </font>
    <font>
      <b/>
      <sz val="14"/>
      <name val="Calibri"/>
      <family val="2"/>
    </font>
    <font>
      <b/>
      <sz val="20"/>
      <name val="Calibri"/>
      <family val="2"/>
    </font>
    <font>
      <sz val="12"/>
      <color theme="1"/>
      <name val="Calibri"/>
      <family val="2"/>
      <charset val="204"/>
      <scheme val="minor"/>
    </font>
    <font>
      <sz val="12"/>
      <name val="Calibri"/>
      <family val="2"/>
      <charset val="204"/>
      <scheme val="minor"/>
    </font>
    <font>
      <u val="singleAccounting"/>
      <sz val="10"/>
      <color theme="1"/>
      <name val="Calibri"/>
      <family val="2"/>
      <charset val="204"/>
      <scheme val="minor"/>
    </font>
    <font>
      <u val="singleAccounting"/>
      <sz val="9"/>
      <name val="Calibri"/>
      <family val="2"/>
      <charset val="204"/>
      <scheme val="minor"/>
    </font>
    <font>
      <u val="singleAccounting"/>
      <sz val="9"/>
      <color theme="1"/>
      <name val="Calibri"/>
      <family val="2"/>
      <charset val="204"/>
      <scheme val="minor"/>
    </font>
    <font>
      <b/>
      <sz val="16"/>
      <name val="Calibri"/>
      <family val="2"/>
      <charset val="204"/>
      <scheme val="minor"/>
    </font>
    <font>
      <b/>
      <sz val="12"/>
      <color theme="1"/>
      <name val="Calibri"/>
      <family val="2"/>
      <charset val="204"/>
      <scheme val="minor"/>
    </font>
    <font>
      <b/>
      <sz val="14"/>
      <color theme="1"/>
      <name val="Calibri"/>
      <family val="2"/>
      <scheme val="minor"/>
    </font>
    <font>
      <b/>
      <sz val="12"/>
      <color rgb="FFFF0000"/>
      <name val="Calibri"/>
      <family val="2"/>
    </font>
    <font>
      <b/>
      <sz val="11"/>
      <color rgb="FF7030A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4" tint="0.59999389629810485"/>
        <bgColor indexed="64"/>
      </patternFill>
    </fill>
    <fill>
      <patternFill patternType="solid">
        <fgColor theme="4" tint="0.59999389629810485"/>
        <bgColor rgb="FFFFFF99"/>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s>
  <borders count="60">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6">
    <xf numFmtId="0" fontId="0" fillId="0" borderId="0"/>
    <xf numFmtId="167" fontId="1" fillId="0" borderId="0" applyFont="0" applyFill="0" applyBorder="0" applyAlignment="0" applyProtection="0"/>
    <xf numFmtId="0" fontId="2" fillId="0" borderId="1" applyNumberFormat="0" applyFill="0" applyAlignment="0" applyProtection="0"/>
    <xf numFmtId="166" fontId="1" fillId="0" borderId="0" applyFont="0" applyFill="0" applyBorder="0" applyAlignment="0" applyProtection="0"/>
    <xf numFmtId="9" fontId="1" fillId="0" borderId="0" applyFont="0" applyFill="0" applyBorder="0" applyAlignment="0" applyProtection="0"/>
    <xf numFmtId="0" fontId="26" fillId="0" borderId="8" applyNumberFormat="0" applyFill="0" applyAlignment="0" applyProtection="0"/>
  </cellStyleXfs>
  <cellXfs count="393">
    <xf numFmtId="0" fontId="0" fillId="0" borderId="0" xfId="0"/>
    <xf numFmtId="168" fontId="0" fillId="0" borderId="0" xfId="1" applyNumberFormat="1" applyFont="1"/>
    <xf numFmtId="0" fontId="4" fillId="0" borderId="0" xfId="0" applyFont="1" applyAlignment="1">
      <alignment horizontal="right"/>
    </xf>
    <xf numFmtId="0" fontId="0" fillId="0" borderId="0" xfId="0" applyAlignment="1">
      <alignment vertical="top"/>
    </xf>
    <xf numFmtId="0" fontId="0" fillId="0" borderId="0" xfId="0" applyAlignment="1">
      <alignment horizontal="left" vertical="top" wrapText="1"/>
    </xf>
    <xf numFmtId="0" fontId="0" fillId="0" borderId="0" xfId="0" applyAlignment="1">
      <alignment vertical="top" wrapText="1"/>
    </xf>
    <xf numFmtId="168" fontId="0" fillId="0" borderId="2" xfId="1" applyNumberFormat="1" applyFont="1" applyBorder="1"/>
    <xf numFmtId="0" fontId="0" fillId="0" borderId="2" xfId="0" applyBorder="1"/>
    <xf numFmtId="168" fontId="0" fillId="2" borderId="2" xfId="1" applyNumberFormat="1" applyFont="1" applyFill="1" applyBorder="1"/>
    <xf numFmtId="168" fontId="3" fillId="2" borderId="2" xfId="1" applyNumberFormat="1" applyFont="1" applyFill="1" applyBorder="1"/>
    <xf numFmtId="0" fontId="0" fillId="2" borderId="2" xfId="0" applyFill="1" applyBorder="1"/>
    <xf numFmtId="0" fontId="8" fillId="0" borderId="0" xfId="0" applyFont="1"/>
    <xf numFmtId="0" fontId="12" fillId="0" borderId="0" xfId="0" applyFont="1"/>
    <xf numFmtId="0" fontId="13" fillId="0" borderId="0" xfId="0" applyFont="1"/>
    <xf numFmtId="0" fontId="15" fillId="0" borderId="0" xfId="0" applyFont="1"/>
    <xf numFmtId="0" fontId="17" fillId="0" borderId="0" xfId="0" applyFont="1" applyAlignment="1">
      <alignment vertical="top"/>
    </xf>
    <xf numFmtId="0" fontId="17" fillId="0" borderId="0" xfId="0" applyFont="1"/>
    <xf numFmtId="0" fontId="18" fillId="0" borderId="0" xfId="0" applyFont="1" applyAlignment="1">
      <alignment vertical="top" wrapText="1"/>
    </xf>
    <xf numFmtId="0" fontId="18" fillId="0" borderId="0" xfId="0" applyFont="1" applyAlignment="1">
      <alignment horizontal="center" vertical="top" wrapText="1"/>
    </xf>
    <xf numFmtId="0" fontId="12" fillId="0" borderId="0" xfId="0" applyFont="1" applyAlignment="1">
      <alignment vertical="top"/>
    </xf>
    <xf numFmtId="0" fontId="14" fillId="0" borderId="0" xfId="0" applyFont="1" applyAlignment="1">
      <alignment horizontal="center" vertical="top" wrapText="1"/>
    </xf>
    <xf numFmtId="17" fontId="19" fillId="0" borderId="0" xfId="0" applyNumberFormat="1" applyFont="1" applyAlignment="1">
      <alignment horizontal="center" vertical="top"/>
    </xf>
    <xf numFmtId="0" fontId="13" fillId="0" borderId="0" xfId="0" applyFont="1" applyAlignment="1">
      <alignment vertical="top" wrapText="1"/>
    </xf>
    <xf numFmtId="0" fontId="14" fillId="0" borderId="0" xfId="0" applyFont="1" applyAlignment="1">
      <alignment vertical="top"/>
    </xf>
    <xf numFmtId="0" fontId="14" fillId="0" borderId="0" xfId="0" applyFont="1" applyAlignment="1">
      <alignment vertical="top" wrapText="1"/>
    </xf>
    <xf numFmtId="0" fontId="12" fillId="0" borderId="0" xfId="0" applyFont="1" applyAlignment="1">
      <alignment vertical="top" wrapText="1"/>
    </xf>
    <xf numFmtId="49" fontId="20" fillId="0" borderId="0" xfId="0" applyNumberFormat="1" applyFont="1" applyAlignment="1">
      <alignment vertical="top"/>
    </xf>
    <xf numFmtId="37" fontId="21" fillId="0" borderId="0" xfId="0" applyNumberFormat="1" applyFont="1" applyAlignment="1">
      <alignment vertical="top" wrapText="1"/>
    </xf>
    <xf numFmtId="37" fontId="13" fillId="0" borderId="0" xfId="0" applyNumberFormat="1" applyFont="1" applyAlignment="1">
      <alignment vertical="top" wrapText="1"/>
    </xf>
    <xf numFmtId="0" fontId="22" fillId="0" borderId="0" xfId="0" applyFont="1" applyAlignment="1">
      <alignment horizontal="center" vertical="top" wrapText="1"/>
    </xf>
    <xf numFmtId="37" fontId="14" fillId="0" borderId="0" xfId="0" applyNumberFormat="1" applyFont="1" applyAlignment="1">
      <alignment vertical="top" wrapText="1"/>
    </xf>
    <xf numFmtId="37" fontId="12" fillId="0" borderId="0" xfId="0" applyNumberFormat="1" applyFont="1" applyAlignment="1">
      <alignment vertical="top" wrapText="1"/>
    </xf>
    <xf numFmtId="9" fontId="12" fillId="0" borderId="0" xfId="0" applyNumberFormat="1" applyFont="1" applyAlignment="1">
      <alignment vertical="top" wrapText="1"/>
    </xf>
    <xf numFmtId="169" fontId="21" fillId="0" borderId="0" xfId="0" applyNumberFormat="1" applyFont="1" applyAlignment="1">
      <alignment vertical="top" wrapText="1"/>
    </xf>
    <xf numFmtId="169" fontId="13" fillId="0" borderId="0" xfId="0" applyNumberFormat="1" applyFont="1" applyAlignment="1">
      <alignment vertical="top" wrapText="1"/>
    </xf>
    <xf numFmtId="169" fontId="14" fillId="0" borderId="0" xfId="0" applyNumberFormat="1" applyFont="1" applyAlignment="1">
      <alignment vertical="top" wrapText="1"/>
    </xf>
    <xf numFmtId="169" fontId="12" fillId="0" borderId="0" xfId="0" applyNumberFormat="1" applyFont="1" applyAlignment="1">
      <alignment vertical="top" wrapText="1"/>
    </xf>
    <xf numFmtId="0" fontId="18" fillId="0" borderId="0" xfId="0" applyFont="1" applyAlignment="1">
      <alignment vertical="top"/>
    </xf>
    <xf numFmtId="0" fontId="23" fillId="0" borderId="0" xfId="0" applyFont="1" applyAlignment="1">
      <alignment horizontal="center" vertical="top" wrapText="1"/>
    </xf>
    <xf numFmtId="9" fontId="18" fillId="0" borderId="0" xfId="0" applyNumberFormat="1" applyFont="1" applyAlignment="1">
      <alignment horizontal="center" vertical="top" wrapText="1"/>
    </xf>
    <xf numFmtId="9" fontId="21" fillId="0" borderId="0" xfId="0" applyNumberFormat="1" applyFont="1" applyAlignment="1">
      <alignment vertical="top" wrapText="1"/>
    </xf>
    <xf numFmtId="0" fontId="20" fillId="0" borderId="0" xfId="0" applyFont="1" applyAlignment="1">
      <alignment vertical="top"/>
    </xf>
    <xf numFmtId="0" fontId="12" fillId="0" borderId="0" xfId="0" applyFont="1" applyAlignment="1">
      <alignment horizontal="center" vertical="top" wrapText="1"/>
    </xf>
    <xf numFmtId="0" fontId="24" fillId="0" borderId="0" xfId="0" applyFont="1"/>
    <xf numFmtId="170" fontId="24" fillId="0" borderId="0" xfId="0" applyNumberFormat="1" applyFont="1"/>
    <xf numFmtId="0" fontId="14" fillId="0" borderId="0" xfId="0" applyFont="1"/>
    <xf numFmtId="0" fontId="16" fillId="0" borderId="0" xfId="0" applyFont="1"/>
    <xf numFmtId="0" fontId="29" fillId="0" borderId="0" xfId="0" applyFont="1"/>
    <xf numFmtId="0" fontId="29" fillId="0" borderId="2" xfId="0" applyFont="1" applyBorder="1"/>
    <xf numFmtId="0" fontId="29" fillId="0" borderId="2" xfId="0" applyFont="1" applyBorder="1" applyAlignment="1">
      <alignment horizontal="center" vertical="top"/>
    </xf>
    <xf numFmtId="0" fontId="29" fillId="2" borderId="2" xfId="0" applyFont="1" applyFill="1" applyBorder="1" applyAlignment="1">
      <alignment horizontal="center" vertical="top"/>
    </xf>
    <xf numFmtId="9" fontId="29" fillId="2" borderId="2" xfId="4" applyFont="1" applyFill="1" applyBorder="1" applyAlignment="1">
      <alignment horizontal="center" vertical="top"/>
    </xf>
    <xf numFmtId="169" fontId="29" fillId="0" borderId="0" xfId="0" applyNumberFormat="1" applyFont="1" applyAlignment="1">
      <alignment vertical="top" wrapText="1"/>
    </xf>
    <xf numFmtId="0" fontId="12"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17" fontId="19" fillId="3" borderId="2" xfId="0" applyNumberFormat="1" applyFont="1" applyFill="1" applyBorder="1" applyAlignment="1">
      <alignment horizontal="center" vertical="center"/>
    </xf>
    <xf numFmtId="0" fontId="12" fillId="2" borderId="2" xfId="0" applyFont="1" applyFill="1" applyBorder="1" applyAlignment="1">
      <alignment vertical="center"/>
    </xf>
    <xf numFmtId="0" fontId="0" fillId="0" borderId="0" xfId="0" applyAlignment="1">
      <alignment horizontal="center" vertical="center"/>
    </xf>
    <xf numFmtId="0" fontId="14" fillId="2" borderId="2" xfId="0" applyFont="1" applyFill="1" applyBorder="1" applyAlignment="1">
      <alignment vertical="center"/>
    </xf>
    <xf numFmtId="37" fontId="14" fillId="0" borderId="0" xfId="0" applyNumberFormat="1" applyFont="1" applyAlignment="1">
      <alignment horizontal="center" vertical="center" wrapText="1"/>
    </xf>
    <xf numFmtId="37" fontId="12" fillId="0" borderId="0" xfId="0" applyNumberFormat="1" applyFont="1" applyAlignment="1">
      <alignment horizontal="center" vertical="center" wrapText="1"/>
    </xf>
    <xf numFmtId="9" fontId="12" fillId="0" borderId="0" xfId="0" applyNumberFormat="1" applyFont="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center" vertical="center" wrapText="1"/>
    </xf>
    <xf numFmtId="0" fontId="29" fillId="2" borderId="2" xfId="1" applyNumberFormat="1" applyFont="1" applyFill="1" applyBorder="1" applyAlignment="1">
      <alignment horizontal="center" vertical="center" wrapText="1"/>
    </xf>
    <xf numFmtId="169" fontId="29" fillId="2" borderId="2" xfId="0" applyNumberFormat="1" applyFont="1" applyFill="1" applyBorder="1" applyAlignment="1">
      <alignment horizontal="center" vertical="center" wrapText="1"/>
    </xf>
    <xf numFmtId="0" fontId="18"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29" fillId="2" borderId="2" xfId="0" applyFont="1" applyFill="1" applyBorder="1" applyAlignment="1">
      <alignment horizontal="center" vertical="center" wrapText="1"/>
    </xf>
    <xf numFmtId="1" fontId="29" fillId="2" borderId="2" xfId="3" applyNumberFormat="1" applyFont="1" applyFill="1" applyBorder="1" applyAlignment="1">
      <alignment horizontal="center" vertical="center" wrapText="1"/>
    </xf>
    <xf numFmtId="0" fontId="29" fillId="0" borderId="2" xfId="0" applyFont="1" applyBorder="1" applyAlignment="1">
      <alignment horizontal="center" vertical="center" wrapText="1"/>
    </xf>
    <xf numFmtId="37" fontId="29" fillId="0" borderId="2" xfId="0" applyNumberFormat="1" applyFont="1" applyBorder="1" applyAlignment="1">
      <alignment horizontal="center" vertical="center" wrapText="1"/>
    </xf>
    <xf numFmtId="0" fontId="30" fillId="2" borderId="2" xfId="0" applyFont="1" applyFill="1" applyBorder="1" applyAlignment="1">
      <alignment horizontal="center" vertical="center" wrapText="1"/>
    </xf>
    <xf numFmtId="9" fontId="0" fillId="2" borderId="2" xfId="4" applyFont="1" applyFill="1" applyBorder="1" applyAlignment="1">
      <alignment horizontal="center" vertical="center"/>
    </xf>
    <xf numFmtId="0" fontId="0" fillId="2" borderId="2" xfId="0" applyFill="1" applyBorder="1" applyAlignment="1">
      <alignment horizontal="center" vertical="center"/>
    </xf>
    <xf numFmtId="0" fontId="31" fillId="2" borderId="2" xfId="0" applyFont="1" applyFill="1" applyBorder="1" applyAlignment="1">
      <alignment horizontal="center" vertical="center" wrapText="1"/>
    </xf>
    <xf numFmtId="0" fontId="13" fillId="0" borderId="0" xfId="0" applyFont="1" applyAlignment="1">
      <alignment vertical="center"/>
    </xf>
    <xf numFmtId="0" fontId="31" fillId="0" borderId="0" xfId="0" applyFont="1" applyAlignment="1">
      <alignment horizontal="center" vertical="center" wrapText="1"/>
    </xf>
    <xf numFmtId="2" fontId="19" fillId="3" borderId="4" xfId="0" applyNumberFormat="1" applyFont="1" applyFill="1" applyBorder="1" applyAlignment="1">
      <alignment horizontal="center" vertical="center"/>
    </xf>
    <xf numFmtId="0" fontId="34" fillId="0" borderId="0" xfId="0" applyFont="1"/>
    <xf numFmtId="0" fontId="35" fillId="0" borderId="0" xfId="0" applyFont="1" applyAlignment="1">
      <alignment wrapText="1"/>
    </xf>
    <xf numFmtId="171" fontId="38" fillId="0" borderId="2" xfId="0" applyNumberFormat="1" applyFont="1" applyBorder="1"/>
    <xf numFmtId="171" fontId="36" fillId="0" borderId="2" xfId="0" applyNumberFormat="1" applyFont="1" applyBorder="1"/>
    <xf numFmtId="171" fontId="35" fillId="0" borderId="2" xfId="0" applyNumberFormat="1" applyFont="1" applyBorder="1"/>
    <xf numFmtId="0" fontId="6"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vertical="top"/>
    </xf>
    <xf numFmtId="0" fontId="6" fillId="0" borderId="0" xfId="0" applyFont="1" applyAlignment="1">
      <alignment vertical="top" wrapText="1"/>
    </xf>
    <xf numFmtId="37" fontId="6" fillId="0" borderId="0" xfId="0" applyNumberFormat="1" applyFont="1" applyAlignment="1">
      <alignment vertical="top" wrapText="1"/>
    </xf>
    <xf numFmtId="0" fontId="43" fillId="0" borderId="0" xfId="0" applyFont="1"/>
    <xf numFmtId="0" fontId="29" fillId="0" borderId="2" xfId="0" applyFont="1" applyBorder="1" applyAlignment="1">
      <alignment vertical="top"/>
    </xf>
    <xf numFmtId="0" fontId="29" fillId="0" borderId="3" xfId="0" applyFont="1" applyBorder="1" applyAlignment="1">
      <alignment vertical="top"/>
    </xf>
    <xf numFmtId="0" fontId="34" fillId="0" borderId="0" xfId="0" applyFont="1" applyAlignment="1">
      <alignment horizontal="left" vertical="top" wrapText="1"/>
    </xf>
    <xf numFmtId="2" fontId="19" fillId="3" borderId="2" xfId="0" applyNumberFormat="1" applyFont="1" applyFill="1" applyBorder="1" applyAlignment="1">
      <alignment horizontal="center" vertical="center"/>
    </xf>
    <xf numFmtId="0" fontId="46" fillId="0" borderId="8" xfId="5" applyFont="1"/>
    <xf numFmtId="0" fontId="47" fillId="4" borderId="6" xfId="0" applyFont="1" applyFill="1" applyBorder="1" applyAlignment="1">
      <alignment vertical="center" wrapText="1"/>
    </xf>
    <xf numFmtId="0" fontId="47" fillId="4" borderId="9" xfId="0" applyFont="1" applyFill="1" applyBorder="1" applyAlignment="1">
      <alignment vertical="center" wrapText="1"/>
    </xf>
    <xf numFmtId="0" fontId="47" fillId="4" borderId="7" xfId="0" applyFont="1" applyFill="1" applyBorder="1" applyAlignment="1">
      <alignment vertical="center" wrapText="1"/>
    </xf>
    <xf numFmtId="0" fontId="29" fillId="4" borderId="2" xfId="0" applyFont="1" applyFill="1" applyBorder="1" applyAlignment="1">
      <alignment horizontal="center" vertical="top"/>
    </xf>
    <xf numFmtId="0" fontId="49" fillId="0" borderId="0" xfId="0" applyFont="1"/>
    <xf numFmtId="0" fontId="42" fillId="0" borderId="0" xfId="0" applyFont="1"/>
    <xf numFmtId="2" fontId="19" fillId="3" borderId="11" xfId="0" applyNumberFormat="1" applyFont="1" applyFill="1" applyBorder="1" applyAlignment="1">
      <alignment horizontal="center" vertical="center"/>
    </xf>
    <xf numFmtId="169" fontId="6" fillId="2" borderId="4" xfId="0" applyNumberFormat="1" applyFont="1" applyFill="1" applyBorder="1" applyAlignment="1">
      <alignment vertical="top" wrapText="1"/>
    </xf>
    <xf numFmtId="169" fontId="6" fillId="2" borderId="16" xfId="0" applyNumberFormat="1" applyFont="1" applyFill="1" applyBorder="1" applyAlignment="1">
      <alignment vertical="top" wrapText="1"/>
    </xf>
    <xf numFmtId="169" fontId="6" fillId="2" borderId="18" xfId="0" applyNumberFormat="1" applyFont="1" applyFill="1" applyBorder="1" applyAlignment="1">
      <alignment vertical="top" wrapText="1"/>
    </xf>
    <xf numFmtId="169" fontId="6" fillId="2" borderId="21" xfId="0" applyNumberFormat="1" applyFont="1" applyFill="1" applyBorder="1" applyAlignment="1">
      <alignment vertical="top" wrapText="1"/>
    </xf>
    <xf numFmtId="169" fontId="6" fillId="2" borderId="24" xfId="0" applyNumberFormat="1" applyFont="1" applyFill="1" applyBorder="1" applyAlignment="1">
      <alignment vertical="top" wrapText="1"/>
    </xf>
    <xf numFmtId="169" fontId="6" fillId="2" borderId="4" xfId="0" applyNumberFormat="1" applyFont="1" applyFill="1" applyBorder="1" applyAlignment="1">
      <alignment horizontal="center" vertical="top" wrapText="1"/>
    </xf>
    <xf numFmtId="2" fontId="19" fillId="3" borderId="3" xfId="0" applyNumberFormat="1" applyFont="1" applyFill="1" applyBorder="1" applyAlignment="1">
      <alignment horizontal="center" vertical="center"/>
    </xf>
    <xf numFmtId="172" fontId="7" fillId="0" borderId="15" xfId="1" applyNumberFormat="1" applyFont="1" applyBorder="1" applyAlignment="1">
      <alignment horizontal="center" vertical="top" wrapText="1"/>
    </xf>
    <xf numFmtId="172" fontId="6" fillId="2" borderId="15" xfId="1" applyNumberFormat="1" applyFont="1" applyFill="1" applyBorder="1" applyAlignment="1" applyProtection="1">
      <alignment vertical="top" wrapText="1"/>
    </xf>
    <xf numFmtId="172" fontId="7" fillId="0" borderId="2" xfId="1" applyNumberFormat="1" applyFont="1" applyBorder="1" applyAlignment="1">
      <alignment horizontal="center" vertical="top" wrapText="1"/>
    </xf>
    <xf numFmtId="172" fontId="6" fillId="0" borderId="2" xfId="1" applyNumberFormat="1" applyFont="1" applyFill="1" applyBorder="1" applyAlignment="1" applyProtection="1">
      <alignment vertical="top" wrapText="1"/>
    </xf>
    <xf numFmtId="172" fontId="7" fillId="0" borderId="20" xfId="1" applyNumberFormat="1" applyFont="1" applyBorder="1" applyAlignment="1">
      <alignment horizontal="center" vertical="top" wrapText="1"/>
    </xf>
    <xf numFmtId="172" fontId="6" fillId="0" borderId="20" xfId="1" applyNumberFormat="1" applyFont="1" applyFill="1" applyBorder="1" applyAlignment="1" applyProtection="1">
      <alignment vertical="top" wrapText="1"/>
      <protection locked="0"/>
    </xf>
    <xf numFmtId="172" fontId="6" fillId="0" borderId="15" xfId="1" applyNumberFormat="1" applyFont="1" applyFill="1" applyBorder="1" applyAlignment="1" applyProtection="1">
      <alignment vertical="top" wrapText="1"/>
      <protection locked="0"/>
    </xf>
    <xf numFmtId="172" fontId="6" fillId="0" borderId="2" xfId="1" applyNumberFormat="1" applyFont="1" applyFill="1" applyBorder="1" applyAlignment="1" applyProtection="1">
      <alignment vertical="top" wrapText="1"/>
      <protection locked="0"/>
    </xf>
    <xf numFmtId="172" fontId="7" fillId="0" borderId="23" xfId="1" applyNumberFormat="1" applyFont="1" applyBorder="1" applyAlignment="1">
      <alignment horizontal="center" vertical="top" wrapText="1"/>
    </xf>
    <xf numFmtId="172" fontId="6" fillId="0" borderId="23" xfId="1" applyNumberFormat="1" applyFont="1" applyFill="1" applyBorder="1" applyAlignment="1" applyProtection="1">
      <alignment vertical="top" wrapText="1"/>
      <protection locked="0"/>
    </xf>
    <xf numFmtId="172" fontId="7" fillId="0" borderId="15" xfId="1" applyNumberFormat="1" applyFont="1" applyFill="1" applyBorder="1" applyAlignment="1">
      <alignment horizontal="center" vertical="top" wrapText="1"/>
    </xf>
    <xf numFmtId="172" fontId="7" fillId="0" borderId="2" xfId="1" applyNumberFormat="1" applyFont="1" applyFill="1" applyBorder="1" applyAlignment="1">
      <alignment horizontal="center" vertical="top" wrapText="1"/>
    </xf>
    <xf numFmtId="172" fontId="7" fillId="0" borderId="26" xfId="1" applyNumberFormat="1" applyFont="1" applyBorder="1" applyAlignment="1">
      <alignment horizontal="center" vertical="top" wrapText="1"/>
    </xf>
    <xf numFmtId="172" fontId="6" fillId="0" borderId="26" xfId="1" applyNumberFormat="1" applyFont="1" applyFill="1" applyBorder="1" applyAlignment="1" applyProtection="1">
      <alignment vertical="top" wrapText="1"/>
      <protection locked="0"/>
    </xf>
    <xf numFmtId="169" fontId="6" fillId="2" borderId="40" xfId="0" applyNumberFormat="1" applyFont="1" applyFill="1" applyBorder="1" applyAlignment="1">
      <alignment vertical="top" wrapText="1"/>
    </xf>
    <xf numFmtId="165" fontId="0" fillId="0" borderId="0" xfId="0" applyNumberFormat="1"/>
    <xf numFmtId="0" fontId="0" fillId="0" borderId="18" xfId="0" applyBorder="1" applyProtection="1">
      <protection locked="0"/>
    </xf>
    <xf numFmtId="0" fontId="0" fillId="0" borderId="10" xfId="0" applyBorder="1" applyAlignment="1">
      <alignment vertical="center"/>
    </xf>
    <xf numFmtId="0" fontId="26" fillId="0" borderId="8" xfId="5" applyFill="1" applyAlignment="1">
      <alignment vertical="top"/>
    </xf>
    <xf numFmtId="0" fontId="43" fillId="0" borderId="2" xfId="0" applyFont="1" applyBorder="1"/>
    <xf numFmtId="172" fontId="7" fillId="0" borderId="3" xfId="1" applyNumberFormat="1" applyFont="1" applyBorder="1" applyAlignment="1">
      <alignment horizontal="center" vertical="top" wrapText="1"/>
    </xf>
    <xf numFmtId="172" fontId="6" fillId="0" borderId="3" xfId="1" applyNumberFormat="1" applyFont="1" applyFill="1" applyBorder="1" applyAlignment="1" applyProtection="1">
      <alignment vertical="top" wrapText="1"/>
      <protection locked="0"/>
    </xf>
    <xf numFmtId="169" fontId="6" fillId="2" borderId="42" xfId="0" applyNumberFormat="1" applyFont="1" applyFill="1" applyBorder="1" applyAlignment="1">
      <alignment vertical="top" wrapText="1"/>
    </xf>
    <xf numFmtId="169" fontId="6" fillId="2" borderId="27" xfId="0" applyNumberFormat="1" applyFont="1" applyFill="1" applyBorder="1" applyAlignment="1">
      <alignment vertical="top" wrapText="1"/>
    </xf>
    <xf numFmtId="0" fontId="46" fillId="0" borderId="0" xfId="5" applyFont="1" applyBorder="1"/>
    <xf numFmtId="0" fontId="26" fillId="0" borderId="0" xfId="5" applyFill="1" applyBorder="1" applyAlignment="1">
      <alignment vertical="top"/>
    </xf>
    <xf numFmtId="0" fontId="0" fillId="0" borderId="0" xfId="0" applyProtection="1">
      <protection locked="0"/>
    </xf>
    <xf numFmtId="0" fontId="46" fillId="0" borderId="1" xfId="2" applyFont="1"/>
    <xf numFmtId="0" fontId="32" fillId="0" borderId="1" xfId="2" applyFont="1"/>
    <xf numFmtId="0" fontId="0" fillId="2" borderId="18" xfId="0" applyFill="1" applyBorder="1"/>
    <xf numFmtId="165" fontId="0" fillId="2" borderId="18" xfId="0" applyNumberFormat="1" applyFill="1" applyBorder="1"/>
    <xf numFmtId="165" fontId="0" fillId="2" borderId="21" xfId="0" applyNumberFormat="1" applyFill="1" applyBorder="1"/>
    <xf numFmtId="10" fontId="0" fillId="0" borderId="24" xfId="0" applyNumberFormat="1" applyBorder="1"/>
    <xf numFmtId="165" fontId="0" fillId="2" borderId="2" xfId="0" applyNumberFormat="1" applyFill="1" applyBorder="1"/>
    <xf numFmtId="165" fontId="0" fillId="2" borderId="20" xfId="0" applyNumberFormat="1" applyFill="1" applyBorder="1"/>
    <xf numFmtId="165" fontId="0" fillId="5" borderId="2" xfId="0" applyNumberFormat="1" applyFill="1" applyBorder="1" applyAlignment="1">
      <alignment horizontal="center"/>
    </xf>
    <xf numFmtId="165" fontId="0" fillId="5" borderId="18" xfId="0" applyNumberFormat="1" applyFill="1" applyBorder="1" applyAlignment="1">
      <alignment horizontal="center"/>
    </xf>
    <xf numFmtId="165" fontId="0" fillId="5" borderId="20" xfId="0" applyNumberFormat="1" applyFill="1" applyBorder="1" applyAlignment="1">
      <alignment horizontal="center"/>
    </xf>
    <xf numFmtId="0" fontId="7" fillId="6" borderId="3" xfId="0" applyFont="1" applyFill="1" applyBorder="1" applyAlignment="1">
      <alignment horizontal="center" vertical="top" wrapText="1"/>
    </xf>
    <xf numFmtId="0" fontId="6" fillId="6" borderId="22" xfId="0" applyFont="1" applyFill="1" applyBorder="1" applyAlignment="1">
      <alignment vertical="top"/>
    </xf>
    <xf numFmtId="0" fontId="29" fillId="6" borderId="15" xfId="0" applyFont="1" applyFill="1" applyBorder="1" applyAlignment="1">
      <alignment vertical="top"/>
    </xf>
    <xf numFmtId="0" fontId="29" fillId="6" borderId="29" xfId="0" applyFont="1" applyFill="1" applyBorder="1" applyAlignment="1">
      <alignment vertical="top"/>
    </xf>
    <xf numFmtId="0" fontId="29" fillId="6" borderId="30" xfId="0" applyFont="1" applyFill="1" applyBorder="1" applyAlignment="1">
      <alignment horizontal="left" vertical="top" indent="4"/>
    </xf>
    <xf numFmtId="0" fontId="29" fillId="6" borderId="31" xfId="0" applyFont="1" applyFill="1" applyBorder="1" applyAlignment="1">
      <alignment horizontal="left" vertical="top" indent="4"/>
    </xf>
    <xf numFmtId="0" fontId="44" fillId="6" borderId="30" xfId="0" applyFont="1" applyFill="1" applyBorder="1" applyAlignment="1">
      <alignment horizontal="left" indent="4"/>
    </xf>
    <xf numFmtId="0" fontId="43" fillId="6" borderId="30" xfId="0" applyFont="1" applyFill="1" applyBorder="1" applyAlignment="1">
      <alignment horizontal="left" indent="4"/>
    </xf>
    <xf numFmtId="0" fontId="45" fillId="6" borderId="31" xfId="0" applyFont="1" applyFill="1" applyBorder="1" applyAlignment="1">
      <alignment horizontal="left" vertical="top" indent="4"/>
    </xf>
    <xf numFmtId="0" fontId="29" fillId="6" borderId="19" xfId="0" applyFont="1" applyFill="1" applyBorder="1" applyAlignment="1">
      <alignment vertical="top"/>
    </xf>
    <xf numFmtId="0" fontId="29" fillId="6" borderId="22" xfId="0" applyFont="1" applyFill="1" applyBorder="1" applyAlignment="1">
      <alignment vertical="top"/>
    </xf>
    <xf numFmtId="0" fontId="29" fillId="7" borderId="29" xfId="0" applyFont="1" applyFill="1" applyBorder="1" applyAlignment="1">
      <alignment vertical="top"/>
    </xf>
    <xf numFmtId="0" fontId="29" fillId="7" borderId="30" xfId="0" applyFont="1" applyFill="1" applyBorder="1" applyAlignment="1">
      <alignment vertical="top"/>
    </xf>
    <xf numFmtId="0" fontId="29" fillId="7" borderId="2" xfId="0" applyFont="1" applyFill="1" applyBorder="1" applyAlignment="1">
      <alignment vertical="top"/>
    </xf>
    <xf numFmtId="0" fontId="29" fillId="7" borderId="20" xfId="0" applyFont="1" applyFill="1" applyBorder="1" applyAlignment="1">
      <alignment vertical="top"/>
    </xf>
    <xf numFmtId="172" fontId="6" fillId="2" borderId="2" xfId="1" applyNumberFormat="1" applyFont="1" applyFill="1" applyBorder="1" applyAlignment="1">
      <alignment vertical="top" wrapText="1"/>
    </xf>
    <xf numFmtId="0" fontId="47" fillId="6" borderId="2" xfId="0" applyFont="1" applyFill="1" applyBorder="1" applyAlignment="1">
      <alignment vertical="center" wrapText="1"/>
    </xf>
    <xf numFmtId="0" fontId="48" fillId="6" borderId="2" xfId="0" applyFont="1" applyFill="1" applyBorder="1" applyAlignment="1">
      <alignment vertical="center"/>
    </xf>
    <xf numFmtId="0" fontId="31" fillId="6" borderId="2" xfId="0" applyFont="1" applyFill="1" applyBorder="1" applyAlignment="1">
      <alignment horizontal="center" vertical="center" wrapText="1"/>
    </xf>
    <xf numFmtId="0" fontId="3" fillId="6" borderId="22" xfId="0" applyFont="1" applyFill="1" applyBorder="1"/>
    <xf numFmtId="0" fontId="3" fillId="6" borderId="29" xfId="0" applyFont="1" applyFill="1" applyBorder="1" applyAlignment="1">
      <alignment horizontal="center"/>
    </xf>
    <xf numFmtId="164" fontId="0" fillId="6" borderId="30" xfId="0" applyNumberFormat="1" applyFill="1" applyBorder="1" applyAlignment="1">
      <alignment horizontal="center"/>
    </xf>
    <xf numFmtId="164" fontId="0" fillId="6" borderId="31" xfId="0" applyNumberFormat="1" applyFill="1" applyBorder="1" applyAlignment="1">
      <alignment horizontal="center"/>
    </xf>
    <xf numFmtId="0" fontId="3" fillId="6" borderId="15" xfId="0" applyFont="1" applyFill="1" applyBorder="1" applyAlignment="1">
      <alignment horizontal="center"/>
    </xf>
    <xf numFmtId="0" fontId="3" fillId="6" borderId="16" xfId="0" applyFont="1" applyFill="1" applyBorder="1" applyAlignment="1">
      <alignment horizontal="center"/>
    </xf>
    <xf numFmtId="0" fontId="3" fillId="6" borderId="29" xfId="0" applyFont="1" applyFill="1" applyBorder="1"/>
    <xf numFmtId="0" fontId="0" fillId="6" borderId="30" xfId="0" applyFill="1" applyBorder="1"/>
    <xf numFmtId="0" fontId="0" fillId="6" borderId="31" xfId="0" applyFill="1" applyBorder="1"/>
    <xf numFmtId="0" fontId="35" fillId="0" borderId="30" xfId="0" applyFont="1" applyBorder="1"/>
    <xf numFmtId="0" fontId="35" fillId="0" borderId="18" xfId="0" applyFont="1" applyBorder="1" applyAlignment="1">
      <alignment wrapText="1"/>
    </xf>
    <xf numFmtId="171" fontId="40" fillId="0" borderId="20" xfId="0" applyNumberFormat="1" applyFont="1" applyBorder="1"/>
    <xf numFmtId="0" fontId="35" fillId="0" borderId="21" xfId="0" applyFont="1" applyBorder="1"/>
    <xf numFmtId="0" fontId="35" fillId="0" borderId="41" xfId="0" applyFont="1" applyBorder="1"/>
    <xf numFmtId="171" fontId="35" fillId="0" borderId="4" xfId="0" applyNumberFormat="1" applyFont="1" applyBorder="1"/>
    <xf numFmtId="171" fontId="35" fillId="0" borderId="4" xfId="0" applyNumberFormat="1" applyFont="1" applyBorder="1" applyAlignment="1">
      <alignment horizontal="center" wrapText="1"/>
    </xf>
    <xf numFmtId="0" fontId="35" fillId="0" borderId="40" xfId="0" applyFont="1" applyBorder="1" applyAlignment="1">
      <alignment horizontal="center" wrapText="1"/>
    </xf>
    <xf numFmtId="0" fontId="38" fillId="0" borderId="30" xfId="0" applyFont="1" applyBorder="1" applyAlignment="1">
      <alignment wrapText="1"/>
    </xf>
    <xf numFmtId="0" fontId="38" fillId="0" borderId="41" xfId="0" applyFont="1" applyBorder="1"/>
    <xf numFmtId="171" fontId="38" fillId="0" borderId="4" xfId="0" applyNumberFormat="1" applyFont="1" applyBorder="1"/>
    <xf numFmtId="171" fontId="37" fillId="2" borderId="46" xfId="0" applyNumberFormat="1" applyFont="1" applyFill="1" applyBorder="1"/>
    <xf numFmtId="0" fontId="38" fillId="0" borderId="47" xfId="0" applyFont="1" applyBorder="1" applyAlignment="1">
      <alignment wrapText="1"/>
    </xf>
    <xf numFmtId="0" fontId="41" fillId="6" borderId="22" xfId="0" applyFont="1" applyFill="1" applyBorder="1" applyAlignment="1">
      <alignment horizontal="center" vertical="center"/>
    </xf>
    <xf numFmtId="0" fontId="41" fillId="6" borderId="23" xfId="0" applyFont="1" applyFill="1" applyBorder="1" applyAlignment="1">
      <alignment horizontal="center" vertical="center"/>
    </xf>
    <xf numFmtId="0" fontId="41" fillId="6" borderId="23" xfId="0" applyFont="1" applyFill="1" applyBorder="1" applyAlignment="1">
      <alignment horizontal="center" vertical="center" wrapText="1"/>
    </xf>
    <xf numFmtId="0" fontId="36" fillId="6" borderId="25" xfId="0" applyFont="1" applyFill="1" applyBorder="1" applyAlignment="1">
      <alignment horizontal="center" wrapText="1"/>
    </xf>
    <xf numFmtId="0" fontId="41" fillId="6" borderId="24" xfId="0" applyFont="1" applyFill="1" applyBorder="1" applyAlignment="1">
      <alignment horizontal="center" vertical="center"/>
    </xf>
    <xf numFmtId="171" fontId="35" fillId="2" borderId="4" xfId="0" applyNumberFormat="1" applyFont="1" applyFill="1" applyBorder="1" applyAlignment="1">
      <alignment horizontal="center" wrapText="1"/>
    </xf>
    <xf numFmtId="171" fontId="35" fillId="2" borderId="2" xfId="0" applyNumberFormat="1" applyFont="1" applyFill="1" applyBorder="1" applyAlignment="1">
      <alignment horizontal="center" wrapText="1"/>
    </xf>
    <xf numFmtId="171" fontId="54" fillId="2" borderId="2" xfId="0" applyNumberFormat="1" applyFont="1" applyFill="1" applyBorder="1" applyAlignment="1">
      <alignment horizontal="center" wrapText="1"/>
    </xf>
    <xf numFmtId="171" fontId="34" fillId="2" borderId="20" xfId="0" applyNumberFormat="1" applyFont="1" applyFill="1" applyBorder="1"/>
    <xf numFmtId="0" fontId="8" fillId="6" borderId="31" xfId="0" applyFont="1" applyFill="1" applyBorder="1"/>
    <xf numFmtId="171" fontId="55" fillId="0" borderId="2" xfId="0" applyNumberFormat="1" applyFont="1" applyBorder="1"/>
    <xf numFmtId="0" fontId="3" fillId="6" borderId="2" xfId="0" applyFont="1" applyFill="1" applyBorder="1"/>
    <xf numFmtId="0" fontId="0" fillId="6" borderId="2" xfId="0" applyFill="1" applyBorder="1"/>
    <xf numFmtId="0" fontId="4" fillId="6" borderId="2" xfId="0" applyFont="1" applyFill="1" applyBorder="1" applyAlignment="1">
      <alignment horizontal="right"/>
    </xf>
    <xf numFmtId="168" fontId="3" fillId="6" borderId="2" xfId="1" applyNumberFormat="1" applyFont="1" applyFill="1" applyBorder="1"/>
    <xf numFmtId="37" fontId="0" fillId="2" borderId="2" xfId="0" applyNumberFormat="1" applyFill="1" applyBorder="1"/>
    <xf numFmtId="172" fontId="7" fillId="0" borderId="4" xfId="1" applyNumberFormat="1" applyFont="1" applyBorder="1" applyAlignment="1">
      <alignment horizontal="center" vertical="top" wrapText="1"/>
    </xf>
    <xf numFmtId="172" fontId="6" fillId="0" borderId="4" xfId="1" applyNumberFormat="1" applyFont="1" applyFill="1" applyBorder="1" applyAlignment="1" applyProtection="1">
      <alignment vertical="top" wrapText="1"/>
      <protection locked="0"/>
    </xf>
    <xf numFmtId="0" fontId="29" fillId="0" borderId="20" xfId="0" applyFont="1" applyBorder="1" applyAlignment="1">
      <alignment vertical="top"/>
    </xf>
    <xf numFmtId="0" fontId="29" fillId="6" borderId="23" xfId="0" applyFont="1" applyFill="1" applyBorder="1" applyAlignment="1">
      <alignment vertical="top"/>
    </xf>
    <xf numFmtId="0" fontId="29" fillId="0" borderId="4" xfId="0" applyFont="1" applyBorder="1" applyAlignment="1">
      <alignment vertical="top"/>
    </xf>
    <xf numFmtId="169" fontId="6" fillId="2" borderId="16" xfId="0" applyNumberFormat="1" applyFont="1" applyFill="1" applyBorder="1" applyAlignment="1" applyProtection="1">
      <alignment vertical="top" wrapText="1"/>
      <protection locked="0"/>
    </xf>
    <xf numFmtId="0" fontId="43" fillId="0" borderId="0" xfId="0" applyFont="1" applyProtection="1">
      <protection locked="0"/>
    </xf>
    <xf numFmtId="0" fontId="43" fillId="0" borderId="2" xfId="0" applyFont="1" applyBorder="1" applyProtection="1">
      <protection locked="0"/>
    </xf>
    <xf numFmtId="169" fontId="6" fillId="2" borderId="18" xfId="0" applyNumberFormat="1" applyFont="1" applyFill="1" applyBorder="1" applyAlignment="1" applyProtection="1">
      <alignment vertical="top" wrapText="1"/>
      <protection locked="0"/>
    </xf>
    <xf numFmtId="169" fontId="6" fillId="2" borderId="21" xfId="0" applyNumberFormat="1" applyFont="1" applyFill="1" applyBorder="1" applyAlignment="1" applyProtection="1">
      <alignment vertical="top" wrapText="1"/>
      <protection locked="0"/>
    </xf>
    <xf numFmtId="169" fontId="6" fillId="2" borderId="27" xfId="0" applyNumberFormat="1" applyFont="1" applyFill="1" applyBorder="1" applyAlignment="1" applyProtection="1">
      <alignment vertical="top" wrapText="1"/>
      <protection locked="0"/>
    </xf>
    <xf numFmtId="169" fontId="6" fillId="2" borderId="24" xfId="0" applyNumberFormat="1" applyFont="1" applyFill="1" applyBorder="1" applyAlignment="1" applyProtection="1">
      <alignment vertical="top" wrapText="1"/>
      <protection locked="0"/>
    </xf>
    <xf numFmtId="169" fontId="6" fillId="2" borderId="40" xfId="0" applyNumberFormat="1" applyFont="1" applyFill="1" applyBorder="1" applyAlignment="1" applyProtection="1">
      <alignment vertical="top" wrapText="1"/>
      <protection locked="0"/>
    </xf>
    <xf numFmtId="37"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7" fillId="0" borderId="0" xfId="0" applyFont="1" applyAlignment="1" applyProtection="1">
      <alignment vertical="top"/>
      <protection locked="0"/>
    </xf>
    <xf numFmtId="172" fontId="6" fillId="7" borderId="0" xfId="1" applyNumberFormat="1" applyFont="1" applyFill="1" applyBorder="1" applyAlignment="1" applyProtection="1">
      <alignment vertical="top" wrapText="1"/>
      <protection locked="0"/>
    </xf>
    <xf numFmtId="0" fontId="12" fillId="0" borderId="0" xfId="0" applyFont="1" applyAlignment="1" applyProtection="1">
      <alignment vertical="top" wrapText="1"/>
      <protection locked="0"/>
    </xf>
    <xf numFmtId="0" fontId="13" fillId="0" borderId="0" xfId="0" applyFont="1" applyAlignment="1" applyProtection="1">
      <alignment vertical="top" wrapText="1"/>
      <protection locked="0"/>
    </xf>
    <xf numFmtId="170" fontId="24" fillId="0" borderId="0" xfId="0" applyNumberFormat="1" applyFont="1" applyProtection="1">
      <protection locked="0"/>
    </xf>
    <xf numFmtId="0" fontId="0" fillId="0" borderId="0" xfId="0" applyAlignment="1" applyProtection="1">
      <alignment vertical="top"/>
      <protection locked="0"/>
    </xf>
    <xf numFmtId="0" fontId="43" fillId="0" borderId="0" xfId="0" applyFont="1" applyAlignment="1">
      <alignment horizontal="center"/>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6" fillId="0" borderId="0" xfId="0" applyFont="1"/>
    <xf numFmtId="0" fontId="7" fillId="6" borderId="4" xfId="0" applyFont="1" applyFill="1" applyBorder="1" applyAlignment="1">
      <alignment vertical="top" wrapText="1"/>
    </xf>
    <xf numFmtId="164" fontId="0" fillId="0" borderId="51" xfId="0" applyNumberFormat="1" applyBorder="1" applyProtection="1">
      <protection locked="0"/>
    </xf>
    <xf numFmtId="0" fontId="0" fillId="0" borderId="52" xfId="0" applyBorder="1" applyProtection="1">
      <protection locked="0"/>
    </xf>
    <xf numFmtId="0" fontId="0" fillId="2" borderId="52" xfId="0" applyFill="1" applyBorder="1"/>
    <xf numFmtId="165" fontId="0" fillId="2" borderId="52" xfId="0" applyNumberFormat="1" applyFill="1" applyBorder="1"/>
    <xf numFmtId="165" fontId="0" fillId="2" borderId="53" xfId="0" applyNumberFormat="1" applyFill="1" applyBorder="1"/>
    <xf numFmtId="0" fontId="58" fillId="0" borderId="0" xfId="0" applyFont="1"/>
    <xf numFmtId="0" fontId="6" fillId="0" borderId="0" xfId="0" applyFont="1" applyAlignment="1">
      <alignment horizontal="center"/>
    </xf>
    <xf numFmtId="0" fontId="6" fillId="0" borderId="0" xfId="0" applyFont="1" applyAlignment="1">
      <alignment horizontal="center" vertical="top" wrapText="1"/>
    </xf>
    <xf numFmtId="173" fontId="6" fillId="2" borderId="2" xfId="3" applyNumberFormat="1" applyFont="1" applyFill="1" applyBorder="1" applyAlignment="1">
      <alignment horizontal="center" vertical="top"/>
    </xf>
    <xf numFmtId="0" fontId="7" fillId="0" borderId="0" xfId="0" applyFont="1" applyAlignment="1">
      <alignment horizontal="center" vertical="top"/>
    </xf>
    <xf numFmtId="172" fontId="6" fillId="2" borderId="2" xfId="1" applyNumberFormat="1" applyFont="1" applyFill="1" applyBorder="1" applyAlignment="1">
      <alignment horizontal="center" vertical="top" wrapText="1"/>
    </xf>
    <xf numFmtId="0" fontId="24" fillId="0" borderId="0" xfId="0" applyFont="1" applyAlignment="1">
      <alignment horizontal="center"/>
    </xf>
    <xf numFmtId="0" fontId="0" fillId="0" borderId="0" xfId="0" applyAlignment="1">
      <alignment horizontal="center" vertical="top"/>
    </xf>
    <xf numFmtId="169" fontId="6" fillId="2" borderId="54" xfId="0" applyNumberFormat="1" applyFont="1" applyFill="1" applyBorder="1" applyAlignment="1" applyProtection="1">
      <alignment vertical="top" wrapText="1"/>
      <protection locked="0"/>
    </xf>
    <xf numFmtId="172" fontId="7" fillId="0" borderId="48" xfId="1" applyNumberFormat="1" applyFont="1" applyBorder="1" applyAlignment="1">
      <alignment horizontal="center" vertical="top" wrapText="1"/>
    </xf>
    <xf numFmtId="172" fontId="6" fillId="0" borderId="48" xfId="1" applyNumberFormat="1" applyFont="1" applyFill="1" applyBorder="1" applyAlignment="1" applyProtection="1">
      <alignment vertical="top" wrapText="1"/>
      <protection locked="0"/>
    </xf>
    <xf numFmtId="0" fontId="29" fillId="7" borderId="19" xfId="0" applyFont="1" applyFill="1" applyBorder="1" applyAlignment="1">
      <alignment vertical="top"/>
    </xf>
    <xf numFmtId="0" fontId="29" fillId="6" borderId="41" xfId="0" applyFont="1" applyFill="1" applyBorder="1" applyAlignment="1">
      <alignment horizontal="left" vertical="top" indent="4"/>
    </xf>
    <xf numFmtId="0" fontId="29" fillId="6" borderId="4" xfId="0" applyFont="1" applyFill="1" applyBorder="1" applyAlignment="1">
      <alignment vertical="top"/>
    </xf>
    <xf numFmtId="0" fontId="43" fillId="6" borderId="56" xfId="0" applyFont="1" applyFill="1" applyBorder="1" applyAlignment="1">
      <alignment horizontal="left" indent="4"/>
    </xf>
    <xf numFmtId="0" fontId="43" fillId="6" borderId="37" xfId="0" applyFont="1" applyFill="1" applyBorder="1" applyAlignment="1">
      <alignment horizontal="left" indent="4"/>
    </xf>
    <xf numFmtId="0" fontId="29" fillId="6" borderId="41" xfId="0" applyFont="1" applyFill="1" applyBorder="1" applyAlignment="1">
      <alignment horizontal="left" vertical="top"/>
    </xf>
    <xf numFmtId="172" fontId="7" fillId="2" borderId="15" xfId="1" applyNumberFormat="1" applyFont="1" applyFill="1" applyBorder="1" applyAlignment="1">
      <alignment horizontal="center" vertical="top" wrapText="1"/>
    </xf>
    <xf numFmtId="0" fontId="0" fillId="6" borderId="57" xfId="0" applyFill="1" applyBorder="1"/>
    <xf numFmtId="168" fontId="0" fillId="0" borderId="7" xfId="1" applyNumberFormat="1" applyFont="1" applyBorder="1"/>
    <xf numFmtId="0" fontId="32" fillId="0" borderId="1" xfId="2" applyFont="1" applyAlignment="1">
      <alignment horizontal="center"/>
    </xf>
    <xf numFmtId="0" fontId="52" fillId="0" borderId="0" xfId="0" applyFont="1" applyAlignment="1">
      <alignment horizontal="left" vertical="top" wrapText="1"/>
    </xf>
    <xf numFmtId="0" fontId="44" fillId="6" borderId="19" xfId="0" applyFont="1" applyFill="1" applyBorder="1" applyAlignment="1">
      <alignment horizontal="left" indent="4"/>
    </xf>
    <xf numFmtId="164" fontId="0" fillId="2" borderId="16" xfId="0" applyNumberFormat="1" applyFill="1" applyBorder="1" applyProtection="1">
      <protection locked="0"/>
    </xf>
    <xf numFmtId="172" fontId="7" fillId="2" borderId="23" xfId="1" applyNumberFormat="1" applyFont="1" applyFill="1" applyBorder="1" applyAlignment="1">
      <alignment horizontal="center" vertical="top" wrapText="1"/>
    </xf>
    <xf numFmtId="171" fontId="37" fillId="2" borderId="4" xfId="0" applyNumberFormat="1" applyFont="1" applyFill="1" applyBorder="1"/>
    <xf numFmtId="0" fontId="3" fillId="0" borderId="0" xfId="0" applyFont="1"/>
    <xf numFmtId="0" fontId="41" fillId="6" borderId="58" xfId="0" applyFont="1" applyFill="1" applyBorder="1" applyAlignment="1">
      <alignment horizontal="center" vertical="center" wrapText="1"/>
    </xf>
    <xf numFmtId="0" fontId="39" fillId="0" borderId="49" xfId="0" applyFont="1" applyBorder="1"/>
    <xf numFmtId="0" fontId="36" fillId="0" borderId="6" xfId="0" applyFont="1" applyBorder="1" applyAlignment="1">
      <alignment wrapText="1"/>
    </xf>
    <xf numFmtId="0" fontId="38" fillId="0" borderId="6" xfId="0" applyFont="1" applyBorder="1" applyAlignment="1">
      <alignment wrapText="1"/>
    </xf>
    <xf numFmtId="0" fontId="39" fillId="0" borderId="6" xfId="0" applyFont="1" applyBorder="1" applyAlignment="1">
      <alignment vertical="center" wrapText="1"/>
    </xf>
    <xf numFmtId="0" fontId="39" fillId="0" borderId="6" xfId="0" applyFont="1" applyBorder="1"/>
    <xf numFmtId="0" fontId="56" fillId="0" borderId="6" xfId="0" applyFont="1" applyBorder="1" applyAlignment="1">
      <alignment wrapText="1"/>
    </xf>
    <xf numFmtId="0" fontId="34" fillId="0" borderId="18" xfId="0" applyFont="1" applyBorder="1"/>
    <xf numFmtId="0" fontId="34" fillId="0" borderId="39" xfId="0" applyFont="1" applyBorder="1"/>
    <xf numFmtId="0" fontId="34" fillId="0" borderId="40" xfId="0" applyFont="1" applyBorder="1"/>
    <xf numFmtId="0" fontId="3" fillId="0" borderId="24" xfId="0" applyFont="1" applyBorder="1" applyAlignment="1">
      <alignment vertical="center" wrapText="1"/>
    </xf>
    <xf numFmtId="0" fontId="34" fillId="0" borderId="0" xfId="0" applyFont="1" applyAlignment="1">
      <alignment vertical="top" wrapText="1"/>
    </xf>
    <xf numFmtId="0" fontId="3" fillId="0" borderId="0" xfId="0" applyFont="1" applyAlignment="1">
      <alignment horizontal="right"/>
    </xf>
    <xf numFmtId="0" fontId="59" fillId="0" borderId="2" xfId="0" applyFont="1" applyBorder="1" applyAlignment="1">
      <alignment vertical="center" wrapText="1"/>
    </xf>
    <xf numFmtId="0" fontId="14" fillId="6" borderId="2" xfId="0" applyFont="1" applyFill="1" applyBorder="1" applyAlignment="1">
      <alignment vertical="center"/>
    </xf>
    <xf numFmtId="0" fontId="3" fillId="6" borderId="2" xfId="0" applyFont="1" applyFill="1" applyBorder="1" applyAlignment="1">
      <alignment vertical="center"/>
    </xf>
    <xf numFmtId="44" fontId="0" fillId="0" borderId="0" xfId="0" applyNumberFormat="1"/>
    <xf numFmtId="0" fontId="3" fillId="0" borderId="59" xfId="0" applyFont="1" applyBorder="1"/>
    <xf numFmtId="44" fontId="0" fillId="0" borderId="59" xfId="0" applyNumberFormat="1" applyBorder="1"/>
    <xf numFmtId="0" fontId="4" fillId="0" borderId="0" xfId="0" applyFont="1"/>
    <xf numFmtId="9" fontId="0" fillId="0" borderId="0" xfId="0" applyNumberFormat="1"/>
    <xf numFmtId="9" fontId="29" fillId="2" borderId="0" xfId="0" applyNumberFormat="1" applyFont="1" applyFill="1" applyAlignment="1">
      <alignment horizontal="center" vertical="center" wrapText="1"/>
    </xf>
    <xf numFmtId="0" fontId="61" fillId="0" borderId="0" xfId="0" applyFont="1"/>
    <xf numFmtId="0" fontId="0" fillId="0" borderId="43" xfId="0" quotePrefix="1" applyBorder="1" applyAlignment="1">
      <alignment horizontal="left" vertical="top" wrapText="1"/>
    </xf>
    <xf numFmtId="0" fontId="0" fillId="0" borderId="44" xfId="0" quotePrefix="1" applyBorder="1" applyAlignment="1">
      <alignment horizontal="left" vertical="top"/>
    </xf>
    <xf numFmtId="0" fontId="0" fillId="0" borderId="45" xfId="0" quotePrefix="1" applyBorder="1" applyAlignment="1">
      <alignment horizontal="left" vertical="top"/>
    </xf>
    <xf numFmtId="0" fontId="3" fillId="0" borderId="0" xfId="0" applyFont="1" applyAlignment="1">
      <alignment horizontal="right"/>
    </xf>
    <xf numFmtId="0" fontId="2" fillId="0" borderId="1" xfId="2" applyAlignment="1">
      <alignment horizontal="center"/>
    </xf>
    <xf numFmtId="0" fontId="0" fillId="0" borderId="5" xfId="0" applyBorder="1" applyAlignment="1">
      <alignment horizontal="center"/>
    </xf>
    <xf numFmtId="0" fontId="0" fillId="0" borderId="0" xfId="0" applyAlignment="1">
      <alignment horizontal="center" wrapText="1"/>
    </xf>
    <xf numFmtId="0" fontId="0" fillId="6" borderId="2" xfId="0" applyFill="1" applyBorder="1" applyAlignment="1">
      <alignment horizontal="left"/>
    </xf>
    <xf numFmtId="0" fontId="0" fillId="0" borderId="10" xfId="0" applyBorder="1" applyAlignment="1">
      <alignment horizontal="left" vertical="center" wrapText="1"/>
    </xf>
    <xf numFmtId="0" fontId="0" fillId="0" borderId="0" xfId="0" applyAlignment="1">
      <alignment horizontal="left" vertical="center" wrapText="1"/>
    </xf>
    <xf numFmtId="0" fontId="14" fillId="6" borderId="6"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7" xfId="0" applyFont="1" applyFill="1" applyBorder="1" applyAlignment="1">
      <alignment horizontal="center" vertical="center"/>
    </xf>
    <xf numFmtId="0" fontId="0" fillId="0" borderId="32" xfId="0" applyBorder="1" applyAlignment="1">
      <alignment horizontal="left" vertical="top" wrapText="1"/>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0" xfId="0"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32" fillId="0" borderId="1" xfId="2" applyFont="1" applyAlignment="1">
      <alignment horizontal="center"/>
    </xf>
    <xf numFmtId="0" fontId="33" fillId="6" borderId="6" xfId="0" applyFont="1" applyFill="1" applyBorder="1" applyAlignment="1">
      <alignment horizontal="left" vertical="center"/>
    </xf>
    <xf numFmtId="0" fontId="33" fillId="6" borderId="9" xfId="0" applyFont="1" applyFill="1" applyBorder="1" applyAlignment="1">
      <alignment horizontal="left" vertical="center"/>
    </xf>
    <xf numFmtId="0" fontId="33" fillId="6" borderId="7" xfId="0" applyFont="1" applyFill="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52" fillId="0" borderId="32" xfId="0" applyFont="1" applyBorder="1" applyAlignment="1">
      <alignment horizontal="left" vertical="top" wrapText="1"/>
    </xf>
    <xf numFmtId="0" fontId="52" fillId="0" borderId="33" xfId="0" applyFont="1" applyBorder="1" applyAlignment="1">
      <alignment horizontal="left" vertical="top" wrapText="1"/>
    </xf>
    <xf numFmtId="0" fontId="52" fillId="0" borderId="34" xfId="0" applyFont="1" applyBorder="1" applyAlignment="1">
      <alignment horizontal="left" vertical="top" wrapText="1"/>
    </xf>
    <xf numFmtId="0" fontId="52" fillId="0" borderId="35" xfId="0" applyFont="1" applyBorder="1" applyAlignment="1">
      <alignment horizontal="left" vertical="top" wrapText="1"/>
    </xf>
    <xf numFmtId="0" fontId="52" fillId="0" borderId="0" xfId="0" applyFont="1" applyAlignment="1">
      <alignment horizontal="left" vertical="top" wrapText="1"/>
    </xf>
    <xf numFmtId="0" fontId="52" fillId="0" borderId="36" xfId="0" applyFont="1" applyBorder="1" applyAlignment="1">
      <alignment horizontal="left" vertical="top" wrapText="1"/>
    </xf>
    <xf numFmtId="0" fontId="52" fillId="0" borderId="37" xfId="0" applyFont="1" applyBorder="1" applyAlignment="1">
      <alignment horizontal="left" vertical="top" wrapText="1"/>
    </xf>
    <xf numFmtId="0" fontId="52" fillId="0" borderId="38" xfId="0" applyFont="1" applyBorder="1" applyAlignment="1">
      <alignment horizontal="left" vertical="top" wrapText="1"/>
    </xf>
    <xf numFmtId="0" fontId="52" fillId="0" borderId="39" xfId="0" applyFont="1" applyBorder="1" applyAlignment="1">
      <alignment horizontal="left" vertical="top" wrapText="1"/>
    </xf>
    <xf numFmtId="0" fontId="57" fillId="6" borderId="2" xfId="0" applyFont="1" applyFill="1" applyBorder="1" applyAlignment="1">
      <alignment horizontal="center" vertical="center" wrapText="1"/>
    </xf>
    <xf numFmtId="0" fontId="3" fillId="0" borderId="10" xfId="0" applyFont="1" applyBorder="1" applyAlignment="1">
      <alignment horizontal="right" vertical="center"/>
    </xf>
    <xf numFmtId="0" fontId="3" fillId="0" borderId="0" xfId="0" applyFont="1" applyAlignment="1">
      <alignment horizontal="right" vertical="center"/>
    </xf>
    <xf numFmtId="0" fontId="32" fillId="0" borderId="0" xfId="2" applyFont="1" applyBorder="1" applyAlignment="1">
      <alignment horizontal="center"/>
    </xf>
    <xf numFmtId="0" fontId="34" fillId="0" borderId="32" xfId="0" applyFont="1" applyBorder="1" applyAlignment="1">
      <alignment horizontal="left" vertical="top" wrapText="1"/>
    </xf>
    <xf numFmtId="0" fontId="34" fillId="0" borderId="33" xfId="0" applyFont="1" applyBorder="1" applyAlignment="1">
      <alignment horizontal="left" vertical="top" wrapText="1"/>
    </xf>
    <xf numFmtId="0" fontId="34" fillId="0" borderId="34" xfId="0" applyFont="1" applyBorder="1" applyAlignment="1">
      <alignment horizontal="left" vertical="top" wrapText="1"/>
    </xf>
    <xf numFmtId="0" fontId="34" fillId="0" borderId="35" xfId="0" applyFont="1" applyBorder="1" applyAlignment="1">
      <alignment horizontal="left" vertical="top" wrapText="1"/>
    </xf>
    <xf numFmtId="0" fontId="34" fillId="0" borderId="0" xfId="0" applyFont="1" applyAlignment="1">
      <alignment horizontal="left" vertical="top" wrapText="1"/>
    </xf>
    <xf numFmtId="0" fontId="34" fillId="0" borderId="36" xfId="0" applyFont="1" applyBorder="1" applyAlignment="1">
      <alignment horizontal="left" vertical="top" wrapText="1"/>
    </xf>
    <xf numFmtId="0" fontId="34" fillId="0" borderId="37" xfId="0" applyFont="1" applyBorder="1" applyAlignment="1">
      <alignment horizontal="left" vertical="top" wrapText="1"/>
    </xf>
    <xf numFmtId="0" fontId="34" fillId="0" borderId="38" xfId="0" applyFont="1" applyBorder="1" applyAlignment="1">
      <alignment horizontal="left" vertical="top" wrapText="1"/>
    </xf>
    <xf numFmtId="0" fontId="34" fillId="0" borderId="39" xfId="0" applyFont="1" applyBorder="1" applyAlignment="1">
      <alignment horizontal="left" vertical="top" wrapText="1"/>
    </xf>
    <xf numFmtId="0" fontId="0" fillId="6" borderId="30" xfId="0" applyFill="1" applyBorder="1" applyAlignment="1">
      <alignment horizontal="left"/>
    </xf>
    <xf numFmtId="0" fontId="0" fillId="6" borderId="31" xfId="0" applyFill="1" applyBorder="1" applyAlignment="1">
      <alignment horizontal="left"/>
    </xf>
    <xf numFmtId="0" fontId="0" fillId="6" borderId="20" xfId="0" applyFill="1" applyBorder="1" applyAlignment="1">
      <alignment horizontal="left"/>
    </xf>
    <xf numFmtId="0" fontId="3" fillId="0" borderId="0" xfId="0" applyFont="1" applyAlignment="1">
      <alignment horizont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3" fillId="6" borderId="29" xfId="0" applyFont="1" applyFill="1" applyBorder="1" applyAlignment="1">
      <alignment horizontal="left"/>
    </xf>
    <xf numFmtId="0" fontId="3" fillId="6" borderId="15" xfId="0" applyFont="1" applyFill="1" applyBorder="1" applyAlignment="1">
      <alignment horizontal="left"/>
    </xf>
    <xf numFmtId="0" fontId="50" fillId="6" borderId="49" xfId="0" applyFont="1" applyFill="1" applyBorder="1" applyAlignment="1">
      <alignment horizontal="right" vertical="top"/>
    </xf>
    <xf numFmtId="0" fontId="50" fillId="6" borderId="50" xfId="0" applyFont="1" applyFill="1" applyBorder="1" applyAlignment="1">
      <alignment horizontal="right" vertical="top"/>
    </xf>
    <xf numFmtId="0" fontId="7" fillId="6" borderId="6" xfId="0" applyFont="1" applyFill="1" applyBorder="1" applyAlignment="1">
      <alignment horizontal="center" vertical="top"/>
    </xf>
    <xf numFmtId="0" fontId="7" fillId="6" borderId="7" xfId="0" applyFont="1" applyFill="1" applyBorder="1" applyAlignment="1">
      <alignment horizontal="center" vertical="top"/>
    </xf>
    <xf numFmtId="172" fontId="60" fillId="7" borderId="10" xfId="1" applyNumberFormat="1" applyFont="1" applyFill="1" applyBorder="1" applyAlignment="1" applyProtection="1">
      <alignment horizontal="left" vertical="top" wrapText="1"/>
      <protection locked="0"/>
    </xf>
    <xf numFmtId="172" fontId="60" fillId="7" borderId="0" xfId="1" applyNumberFormat="1" applyFont="1" applyFill="1" applyBorder="1" applyAlignment="1" applyProtection="1">
      <alignment horizontal="left" vertical="top" wrapText="1"/>
      <protection locked="0"/>
    </xf>
    <xf numFmtId="0" fontId="6" fillId="6" borderId="6" xfId="0" applyFont="1" applyFill="1" applyBorder="1" applyAlignment="1">
      <alignment horizontal="left" vertical="top"/>
    </xf>
    <xf numFmtId="0" fontId="6" fillId="6" borderId="7" xfId="0" applyFont="1" applyFill="1" applyBorder="1" applyAlignment="1">
      <alignment horizontal="left" vertical="top"/>
    </xf>
    <xf numFmtId="0" fontId="51" fillId="6" borderId="12" xfId="0" applyFont="1" applyFill="1" applyBorder="1" applyAlignment="1">
      <alignment horizontal="center" vertical="center"/>
    </xf>
    <xf numFmtId="0" fontId="51" fillId="6" borderId="13"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9" xfId="0" applyFont="1" applyFill="1" applyBorder="1" applyAlignment="1">
      <alignment horizontal="center" vertical="center"/>
    </xf>
    <xf numFmtId="0" fontId="53" fillId="0" borderId="32" xfId="0" applyFont="1" applyBorder="1" applyAlignment="1">
      <alignment horizontal="left" vertical="top" wrapText="1"/>
    </xf>
    <xf numFmtId="0" fontId="53" fillId="0" borderId="33" xfId="0" applyFont="1" applyBorder="1" applyAlignment="1">
      <alignment horizontal="left" vertical="top" wrapText="1"/>
    </xf>
    <xf numFmtId="0" fontId="53" fillId="0" borderId="34" xfId="0" applyFont="1" applyBorder="1" applyAlignment="1">
      <alignment horizontal="left" vertical="top" wrapText="1"/>
    </xf>
    <xf numFmtId="0" fontId="53" fillId="0" borderId="35" xfId="0" applyFont="1" applyBorder="1" applyAlignment="1">
      <alignment horizontal="left" vertical="top" wrapText="1"/>
    </xf>
    <xf numFmtId="0" fontId="53" fillId="0" borderId="0" xfId="0" applyFont="1" applyAlignment="1">
      <alignment horizontal="left" vertical="top" wrapText="1"/>
    </xf>
    <xf numFmtId="0" fontId="53" fillId="0" borderId="36" xfId="0" applyFont="1" applyBorder="1" applyAlignment="1">
      <alignment horizontal="left" vertical="top" wrapText="1"/>
    </xf>
    <xf numFmtId="0" fontId="53" fillId="0" borderId="37" xfId="0" applyFont="1" applyBorder="1" applyAlignment="1">
      <alignment horizontal="left" vertical="top" wrapText="1"/>
    </xf>
    <xf numFmtId="0" fontId="53" fillId="0" borderId="38" xfId="0" applyFont="1" applyBorder="1" applyAlignment="1">
      <alignment horizontal="left" vertical="top" wrapText="1"/>
    </xf>
    <xf numFmtId="0" fontId="53" fillId="0" borderId="39" xfId="0" applyFont="1" applyBorder="1" applyAlignment="1">
      <alignment horizontal="left" vertical="top" wrapText="1"/>
    </xf>
    <xf numFmtId="0" fontId="7" fillId="6" borderId="6" xfId="0" applyFont="1" applyFill="1" applyBorder="1" applyAlignment="1">
      <alignment horizontal="center"/>
    </xf>
    <xf numFmtId="0" fontId="7" fillId="6" borderId="9" xfId="0" applyFont="1" applyFill="1" applyBorder="1" applyAlignment="1">
      <alignment horizontal="center"/>
    </xf>
    <xf numFmtId="0" fontId="7" fillId="6" borderId="7" xfId="0" applyFont="1" applyFill="1" applyBorder="1" applyAlignment="1">
      <alignment horizontal="center"/>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29" fillId="6" borderId="43" xfId="0" applyFont="1" applyFill="1" applyBorder="1" applyAlignment="1">
      <alignment horizontal="left" vertical="top"/>
    </xf>
    <xf numFmtId="0" fontId="29" fillId="6" borderId="55" xfId="0" applyFont="1" applyFill="1" applyBorder="1" applyAlignment="1">
      <alignment horizontal="left" vertical="top"/>
    </xf>
    <xf numFmtId="0" fontId="6" fillId="6" borderId="35"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3" fillId="0" borderId="0" xfId="0" applyFont="1" applyAlignment="1">
      <alignment horizontal="center" vertical="center"/>
    </xf>
    <xf numFmtId="0" fontId="5" fillId="6" borderId="6" xfId="0" applyFont="1" applyFill="1" applyBorder="1" applyAlignment="1">
      <alignment horizontal="center"/>
    </xf>
    <xf numFmtId="0" fontId="5" fillId="6" borderId="7" xfId="0" applyFont="1" applyFill="1" applyBorder="1" applyAlignment="1">
      <alignment horizontal="center"/>
    </xf>
    <xf numFmtId="0" fontId="3" fillId="0" borderId="5" xfId="0" applyFont="1" applyBorder="1" applyAlignment="1">
      <alignment horizontal="center" vertical="center"/>
    </xf>
    <xf numFmtId="0" fontId="9" fillId="6" borderId="6" xfId="0" applyFont="1" applyFill="1" applyBorder="1" applyAlignment="1">
      <alignment horizontal="center"/>
    </xf>
    <xf numFmtId="0" fontId="9" fillId="6" borderId="7" xfId="0" applyFont="1" applyFill="1" applyBorder="1" applyAlignment="1">
      <alignment horizontal="center"/>
    </xf>
  </cellXfs>
  <cellStyles count="6">
    <cellStyle name="Comma" xfId="1" builtinId="3"/>
    <cellStyle name="Currency" xfId="3" builtinId="4"/>
    <cellStyle name="Heading 1" xfId="2" builtinId="16"/>
    <cellStyle name="Heading 2" xfId="5" builtinId="17"/>
    <cellStyle name="Normal" xfId="0" builtinId="0"/>
    <cellStyle name="Percent" xfId="4"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showGridLines="0" workbookViewId="0">
      <selection activeCell="M2" sqref="M2"/>
    </sheetView>
  </sheetViews>
  <sheetFormatPr defaultRowHeight="14.5" x14ac:dyDescent="0.35"/>
  <cols>
    <col min="2" max="2" width="9.453125" customWidth="1"/>
  </cols>
  <sheetData>
    <row r="1" spans="1:13" ht="29.25" customHeight="1" x14ac:dyDescent="0.35">
      <c r="A1" s="266"/>
      <c r="B1" s="279" t="s">
        <v>0</v>
      </c>
      <c r="C1" s="295"/>
      <c r="D1" s="295"/>
      <c r="E1" s="295"/>
      <c r="F1" s="295"/>
      <c r="G1" s="295"/>
    </row>
    <row r="2" spans="1:13" ht="30" customHeight="1" x14ac:dyDescent="0.35">
      <c r="A2" s="293" t="s">
        <v>1</v>
      </c>
      <c r="B2" s="293"/>
      <c r="C2" s="295"/>
      <c r="D2" s="295"/>
      <c r="E2" s="295"/>
      <c r="F2" s="295"/>
      <c r="G2" s="295"/>
    </row>
    <row r="5" spans="1:13" ht="20" thickBot="1" x14ac:dyDescent="0.5">
      <c r="B5" s="294" t="s">
        <v>2</v>
      </c>
      <c r="C5" s="294"/>
      <c r="D5" s="294"/>
      <c r="E5" s="294"/>
      <c r="F5" s="294"/>
    </row>
    <row r="6" spans="1:13" ht="15.5" thickTop="1" thickBot="1" x14ac:dyDescent="0.4"/>
    <row r="7" spans="1:13" ht="171.75" customHeight="1" x14ac:dyDescent="0.35">
      <c r="B7" s="290" t="s">
        <v>3</v>
      </c>
      <c r="C7" s="291"/>
      <c r="D7" s="291"/>
      <c r="E7" s="291"/>
      <c r="F7" s="291"/>
      <c r="G7" s="291"/>
      <c r="H7" s="291"/>
      <c r="I7" s="291"/>
      <c r="J7" s="291"/>
      <c r="K7" s="291"/>
      <c r="L7" s="291"/>
      <c r="M7" s="292"/>
    </row>
    <row r="8" spans="1:13" x14ac:dyDescent="0.35">
      <c r="B8" s="3"/>
      <c r="C8" s="3"/>
      <c r="D8" s="3"/>
      <c r="E8" s="3"/>
      <c r="F8" s="3"/>
      <c r="G8" s="3"/>
      <c r="H8" s="3"/>
      <c r="I8" s="3"/>
      <c r="J8" s="3"/>
      <c r="K8" s="3"/>
      <c r="L8" s="3"/>
      <c r="M8" s="3"/>
    </row>
    <row r="9" spans="1:13" x14ac:dyDescent="0.35">
      <c r="B9" s="3"/>
      <c r="C9" s="3"/>
      <c r="D9" s="3"/>
      <c r="E9" s="3"/>
      <c r="F9" s="3"/>
      <c r="G9" s="3"/>
      <c r="H9" s="3"/>
      <c r="I9" s="3"/>
      <c r="J9" s="3"/>
      <c r="K9" s="3"/>
      <c r="L9" s="3"/>
      <c r="M9" s="3"/>
    </row>
    <row r="10" spans="1:13" x14ac:dyDescent="0.35">
      <c r="B10" s="3"/>
      <c r="C10" s="3"/>
      <c r="D10" s="3"/>
      <c r="E10" s="3"/>
      <c r="F10" s="3"/>
      <c r="G10" s="3"/>
      <c r="H10" s="3"/>
      <c r="I10" s="3"/>
      <c r="J10" s="3"/>
      <c r="K10" s="3"/>
      <c r="L10" s="3"/>
      <c r="M10" s="3"/>
    </row>
  </sheetData>
  <mergeCells count="5">
    <mergeCell ref="B7:M7"/>
    <mergeCell ref="A2:B2"/>
    <mergeCell ref="B5:F5"/>
    <mergeCell ref="C1:G1"/>
    <mergeCell ref="C2:G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130"/>
  <sheetViews>
    <sheetView showGridLines="0" showZeros="0" topLeftCell="A20" zoomScale="80" zoomScaleNormal="80" workbookViewId="0">
      <selection activeCell="H54" sqref="H54"/>
    </sheetView>
  </sheetViews>
  <sheetFormatPr defaultRowHeight="14.5" x14ac:dyDescent="0.35"/>
  <cols>
    <col min="2" max="2" width="28.81640625" customWidth="1"/>
    <col min="3" max="3" width="20" bestFit="1" customWidth="1"/>
    <col min="4" max="4" width="13" customWidth="1"/>
    <col min="5" max="5" width="13.81640625" customWidth="1"/>
    <col min="6" max="6" width="13.453125" customWidth="1"/>
    <col min="7" max="7" width="12.453125" customWidth="1"/>
    <col min="8" max="8" width="12" customWidth="1"/>
    <col min="9" max="9" width="12.54296875" customWidth="1"/>
    <col min="10" max="10" width="12.453125" customWidth="1"/>
    <col min="11" max="11" width="11.453125" customWidth="1"/>
    <col min="12" max="12" width="11.54296875" bestFit="1" customWidth="1"/>
    <col min="13" max="13" width="11" bestFit="1" customWidth="1"/>
    <col min="14" max="14" width="10.54296875" customWidth="1"/>
    <col min="15" max="15" width="11" customWidth="1"/>
    <col min="18" max="18" width="14.54296875" customWidth="1"/>
    <col min="19" max="19" width="9.54296875" customWidth="1"/>
    <col min="24" max="24" width="10.1796875" bestFit="1" customWidth="1"/>
    <col min="39" max="39" width="11.453125" bestFit="1" customWidth="1"/>
    <col min="40" max="40" width="3.453125" bestFit="1" customWidth="1"/>
    <col min="41" max="41" width="11.453125" bestFit="1" customWidth="1"/>
  </cols>
  <sheetData>
    <row r="1" spans="2:41" ht="27" customHeight="1" x14ac:dyDescent="0.35">
      <c r="E1" s="296">
        <f>Guide!C1</f>
        <v>0</v>
      </c>
      <c r="F1" s="296"/>
      <c r="G1" s="296"/>
      <c r="H1" s="296"/>
    </row>
    <row r="2" spans="2:41" ht="24" thickBot="1" x14ac:dyDescent="0.6">
      <c r="B2" s="312" t="s">
        <v>4</v>
      </c>
      <c r="C2" s="312"/>
      <c r="AM2" t="s">
        <v>5</v>
      </c>
      <c r="AN2">
        <v>1</v>
      </c>
      <c r="AO2" t="s">
        <v>5</v>
      </c>
    </row>
    <row r="3" spans="2:41" ht="15.5" thickTop="1" thickBot="1" x14ac:dyDescent="0.4">
      <c r="AM3" t="s">
        <v>6</v>
      </c>
      <c r="AN3">
        <v>2</v>
      </c>
      <c r="AO3" t="s">
        <v>6</v>
      </c>
    </row>
    <row r="4" spans="2:41" ht="14.5" customHeight="1" x14ac:dyDescent="0.35">
      <c r="B4" s="318" t="s">
        <v>7</v>
      </c>
      <c r="C4" s="319"/>
      <c r="D4" s="319"/>
      <c r="E4" s="319"/>
      <c r="F4" s="319"/>
      <c r="G4" s="319"/>
      <c r="H4" s="319"/>
      <c r="I4" s="319"/>
      <c r="J4" s="319"/>
      <c r="K4" s="319"/>
      <c r="L4" s="319"/>
      <c r="M4" s="320"/>
      <c r="AM4" t="s">
        <v>8</v>
      </c>
      <c r="AN4">
        <v>3</v>
      </c>
      <c r="AO4" t="s">
        <v>8</v>
      </c>
    </row>
    <row r="5" spans="2:41" x14ac:dyDescent="0.35">
      <c r="B5" s="321"/>
      <c r="C5" s="322"/>
      <c r="D5" s="322"/>
      <c r="E5" s="322"/>
      <c r="F5" s="322"/>
      <c r="G5" s="322"/>
      <c r="H5" s="322"/>
      <c r="I5" s="322"/>
      <c r="J5" s="322"/>
      <c r="K5" s="322"/>
      <c r="L5" s="322"/>
      <c r="M5" s="323"/>
      <c r="AM5" t="s">
        <v>9</v>
      </c>
      <c r="AN5">
        <v>4</v>
      </c>
      <c r="AO5" t="s">
        <v>9</v>
      </c>
    </row>
    <row r="6" spans="2:41" x14ac:dyDescent="0.35">
      <c r="B6" s="321"/>
      <c r="C6" s="322"/>
      <c r="D6" s="322"/>
      <c r="E6" s="322"/>
      <c r="F6" s="322"/>
      <c r="G6" s="322"/>
      <c r="H6" s="322"/>
      <c r="I6" s="322"/>
      <c r="J6" s="322"/>
      <c r="K6" s="322"/>
      <c r="L6" s="322"/>
      <c r="M6" s="323"/>
      <c r="AM6" t="s">
        <v>10</v>
      </c>
      <c r="AN6">
        <v>5</v>
      </c>
      <c r="AO6" t="s">
        <v>10</v>
      </c>
    </row>
    <row r="7" spans="2:41" x14ac:dyDescent="0.35">
      <c r="B7" s="321"/>
      <c r="C7" s="322"/>
      <c r="D7" s="322"/>
      <c r="E7" s="322"/>
      <c r="F7" s="322"/>
      <c r="G7" s="322"/>
      <c r="H7" s="322"/>
      <c r="I7" s="322"/>
      <c r="J7" s="322"/>
      <c r="K7" s="322"/>
      <c r="L7" s="322"/>
      <c r="M7" s="323"/>
      <c r="AM7" t="s">
        <v>11</v>
      </c>
      <c r="AN7">
        <v>6</v>
      </c>
      <c r="AO7" t="s">
        <v>11</v>
      </c>
    </row>
    <row r="8" spans="2:41" x14ac:dyDescent="0.35">
      <c r="B8" s="321"/>
      <c r="C8" s="322"/>
      <c r="D8" s="322"/>
      <c r="E8" s="322"/>
      <c r="F8" s="322"/>
      <c r="G8" s="322"/>
      <c r="H8" s="322"/>
      <c r="I8" s="322"/>
      <c r="J8" s="322"/>
      <c r="K8" s="322"/>
      <c r="L8" s="322"/>
      <c r="M8" s="323"/>
      <c r="AM8" t="s">
        <v>12</v>
      </c>
      <c r="AN8">
        <v>7</v>
      </c>
      <c r="AO8" t="s">
        <v>12</v>
      </c>
    </row>
    <row r="9" spans="2:41" x14ac:dyDescent="0.35">
      <c r="B9" s="321"/>
      <c r="C9" s="322"/>
      <c r="D9" s="322"/>
      <c r="E9" s="322"/>
      <c r="F9" s="322"/>
      <c r="G9" s="322"/>
      <c r="H9" s="322"/>
      <c r="I9" s="322"/>
      <c r="J9" s="322"/>
      <c r="K9" s="322"/>
      <c r="L9" s="322"/>
      <c r="M9" s="323"/>
      <c r="AM9" t="s">
        <v>13</v>
      </c>
      <c r="AN9">
        <v>8</v>
      </c>
      <c r="AO9" t="s">
        <v>13</v>
      </c>
    </row>
    <row r="10" spans="2:41" x14ac:dyDescent="0.35">
      <c r="B10" s="321"/>
      <c r="C10" s="322"/>
      <c r="D10" s="322"/>
      <c r="E10" s="322"/>
      <c r="F10" s="322"/>
      <c r="G10" s="322"/>
      <c r="H10" s="322"/>
      <c r="I10" s="322"/>
      <c r="J10" s="322"/>
      <c r="K10" s="322"/>
      <c r="L10" s="322"/>
      <c r="M10" s="323"/>
      <c r="AM10" t="s">
        <v>14</v>
      </c>
      <c r="AN10">
        <v>9</v>
      </c>
      <c r="AO10" t="s">
        <v>14</v>
      </c>
    </row>
    <row r="11" spans="2:41" ht="21" customHeight="1" x14ac:dyDescent="0.35">
      <c r="B11" s="321"/>
      <c r="C11" s="322"/>
      <c r="D11" s="322"/>
      <c r="E11" s="322"/>
      <c r="F11" s="322"/>
      <c r="G11" s="322"/>
      <c r="H11" s="322"/>
      <c r="I11" s="322"/>
      <c r="J11" s="322"/>
      <c r="K11" s="322"/>
      <c r="L11" s="322"/>
      <c r="M11" s="323"/>
      <c r="N11" s="12"/>
      <c r="O11" s="12"/>
      <c r="P11" s="12"/>
      <c r="Q11" s="13"/>
      <c r="AM11" t="s">
        <v>15</v>
      </c>
      <c r="AN11">
        <v>10</v>
      </c>
      <c r="AO11" t="s">
        <v>15</v>
      </c>
    </row>
    <row r="12" spans="2:41" ht="15.5" x14ac:dyDescent="0.35">
      <c r="B12" s="321"/>
      <c r="C12" s="322"/>
      <c r="D12" s="322"/>
      <c r="E12" s="322"/>
      <c r="F12" s="322"/>
      <c r="G12" s="322"/>
      <c r="H12" s="322"/>
      <c r="I12" s="322"/>
      <c r="J12" s="322"/>
      <c r="K12" s="322"/>
      <c r="L12" s="322"/>
      <c r="M12" s="323"/>
      <c r="N12" s="12"/>
      <c r="O12" s="12"/>
      <c r="P12" s="12"/>
      <c r="Q12" s="13"/>
      <c r="AM12" t="s">
        <v>16</v>
      </c>
      <c r="AN12">
        <v>11</v>
      </c>
      <c r="AO12" t="s">
        <v>16</v>
      </c>
    </row>
    <row r="13" spans="2:41" ht="16" thickBot="1" x14ac:dyDescent="0.4">
      <c r="B13" s="324"/>
      <c r="C13" s="325"/>
      <c r="D13" s="325"/>
      <c r="E13" s="325"/>
      <c r="F13" s="325"/>
      <c r="G13" s="325"/>
      <c r="H13" s="325"/>
      <c r="I13" s="325"/>
      <c r="J13" s="325"/>
      <c r="K13" s="325"/>
      <c r="L13" s="325"/>
      <c r="M13" s="326"/>
      <c r="N13" s="12"/>
      <c r="O13" s="12"/>
      <c r="P13" s="12"/>
      <c r="Q13" s="13"/>
      <c r="AM13" t="s">
        <v>17</v>
      </c>
      <c r="AN13">
        <v>12</v>
      </c>
      <c r="AO13" t="s">
        <v>17</v>
      </c>
    </row>
    <row r="14" spans="2:41" ht="15.5" x14ac:dyDescent="0.35">
      <c r="B14" s="261"/>
      <c r="C14" s="261"/>
      <c r="D14" s="261"/>
      <c r="E14" s="261"/>
      <c r="F14" s="261"/>
      <c r="G14" s="261"/>
      <c r="H14" s="261"/>
      <c r="I14" s="261"/>
      <c r="J14" s="261"/>
      <c r="K14" s="261"/>
      <c r="L14" s="261"/>
      <c r="M14" s="261"/>
      <c r="N14" s="12"/>
      <c r="O14" s="12"/>
      <c r="P14" s="12"/>
      <c r="Q14" s="13"/>
    </row>
    <row r="15" spans="2:41" ht="15.5" x14ac:dyDescent="0.35">
      <c r="B15" s="14"/>
      <c r="C15" s="14"/>
      <c r="D15" s="12"/>
      <c r="E15" s="12"/>
      <c r="F15" s="12"/>
      <c r="G15" s="12"/>
      <c r="H15" s="12"/>
      <c r="I15" s="12"/>
      <c r="J15" s="12"/>
      <c r="K15" s="12"/>
      <c r="L15" s="12"/>
      <c r="M15" s="11" t="s">
        <v>18</v>
      </c>
      <c r="O15" s="12"/>
      <c r="P15" s="12"/>
      <c r="Q15" s="13"/>
    </row>
    <row r="16" spans="2:41" ht="29.15" customHeight="1" x14ac:dyDescent="0.35">
      <c r="B16" s="313" t="s">
        <v>19</v>
      </c>
      <c r="C16" s="314"/>
      <c r="D16" s="315"/>
      <c r="E16" s="316"/>
      <c r="F16" s="317"/>
      <c r="G16" s="12"/>
      <c r="H16" s="12"/>
      <c r="I16" s="12"/>
      <c r="J16" s="12"/>
      <c r="K16" s="12"/>
      <c r="L16" s="12"/>
      <c r="M16" s="10"/>
      <c r="N16" s="131" t="s">
        <v>20</v>
      </c>
      <c r="O16" s="54"/>
      <c r="P16" s="54"/>
      <c r="Q16" s="54"/>
    </row>
    <row r="17" spans="2:20" ht="29.15" customHeight="1" x14ac:dyDescent="0.35">
      <c r="B17" s="14"/>
      <c r="C17" s="14"/>
      <c r="D17" s="12"/>
      <c r="E17" s="12"/>
      <c r="F17" s="12"/>
      <c r="G17" s="12"/>
      <c r="H17" s="12"/>
      <c r="I17" s="12"/>
      <c r="J17" s="12"/>
      <c r="K17" s="12"/>
      <c r="L17" s="12"/>
      <c r="M17" s="7"/>
      <c r="N17" s="298" t="s">
        <v>21</v>
      </c>
      <c r="O17" s="299"/>
      <c r="P17" s="299"/>
      <c r="Q17" s="299"/>
    </row>
    <row r="18" spans="2:20" ht="30" customHeight="1" thickBot="1" x14ac:dyDescent="0.55000000000000004">
      <c r="B18" s="99" t="s">
        <v>22</v>
      </c>
      <c r="C18" s="14"/>
      <c r="D18" s="12"/>
      <c r="E18" s="12"/>
      <c r="F18" s="12"/>
      <c r="G18" s="12"/>
      <c r="H18" s="12"/>
      <c r="I18" s="12"/>
      <c r="J18" s="12"/>
      <c r="K18" s="12"/>
      <c r="L18" s="12"/>
    </row>
    <row r="19" spans="2:20" ht="16" thickTop="1" x14ac:dyDescent="0.35">
      <c r="B19" s="14"/>
      <c r="C19" s="14"/>
      <c r="D19" s="12"/>
      <c r="E19" s="12"/>
      <c r="F19" s="12"/>
      <c r="G19" s="12"/>
      <c r="H19" s="12"/>
      <c r="I19" s="12"/>
      <c r="J19" s="12"/>
      <c r="K19" s="12"/>
      <c r="L19" s="12"/>
      <c r="M19" s="12"/>
      <c r="N19" s="12"/>
      <c r="O19" s="12"/>
      <c r="P19" s="12"/>
      <c r="Q19" s="13"/>
    </row>
    <row r="20" spans="2:20" ht="54" customHeight="1" x14ac:dyDescent="0.35">
      <c r="B20" s="168" t="s">
        <v>23</v>
      </c>
      <c r="C20" s="168" t="s">
        <v>25</v>
      </c>
      <c r="D20" s="100" t="s">
        <v>26</v>
      </c>
      <c r="E20" s="101" t="s">
        <v>27</v>
      </c>
      <c r="F20" s="101" t="s">
        <v>28</v>
      </c>
      <c r="G20" s="101" t="s">
        <v>29</v>
      </c>
      <c r="H20" s="102" t="s">
        <v>30</v>
      </c>
      <c r="I20" s="168" t="s">
        <v>31</v>
      </c>
      <c r="J20" s="168" t="s">
        <v>24</v>
      </c>
      <c r="K20" s="168" t="s">
        <v>32</v>
      </c>
      <c r="L20" s="280" t="s">
        <v>191</v>
      </c>
      <c r="M20" s="47"/>
      <c r="N20" s="47"/>
      <c r="O20" s="47"/>
      <c r="P20" s="12"/>
      <c r="Q20" s="13"/>
      <c r="R20" s="327" t="s">
        <v>33</v>
      </c>
      <c r="S20" s="327"/>
      <c r="T20" s="327"/>
    </row>
    <row r="21" spans="2:20" ht="15.65" customHeight="1" x14ac:dyDescent="0.35">
      <c r="B21" s="48"/>
      <c r="C21" s="49"/>
      <c r="D21" s="103"/>
      <c r="E21" s="103"/>
      <c r="F21" s="103"/>
      <c r="G21" s="103"/>
      <c r="H21" s="103"/>
      <c r="I21" s="50">
        <f>IF(ISNUMBER(C21),C21,SUM(D21:H21))</f>
        <v>0</v>
      </c>
      <c r="J21" s="49"/>
      <c r="K21" s="51" t="str">
        <f t="shared" ref="K21:K30" si="0">IFERROR(SUM(J21-I21)/J21,"")</f>
        <v/>
      </c>
      <c r="L21" s="7"/>
      <c r="M21" s="47"/>
      <c r="N21" s="47"/>
      <c r="O21" s="47"/>
      <c r="P21" s="12"/>
      <c r="Q21" s="13"/>
      <c r="R21" s="297" t="s">
        <v>34</v>
      </c>
      <c r="S21" s="297"/>
      <c r="T21" s="208">
        <f>'Cash Flow'!Q78-'Cash Flow'!Q32-'Cash Flow'!Q33-'Cash Flow'!Q34</f>
        <v>0</v>
      </c>
    </row>
    <row r="22" spans="2:20" ht="15.5" x14ac:dyDescent="0.35">
      <c r="B22" s="48"/>
      <c r="C22" s="49"/>
      <c r="D22" s="103"/>
      <c r="E22" s="103"/>
      <c r="F22" s="103"/>
      <c r="G22" s="103"/>
      <c r="H22" s="103"/>
      <c r="I22" s="50">
        <f>IF(ISNUMBER(C22),C22,SUM(D22:H22))</f>
        <v>0</v>
      </c>
      <c r="J22" s="49"/>
      <c r="K22" s="51" t="str">
        <f t="shared" si="0"/>
        <v/>
      </c>
      <c r="L22" s="7"/>
      <c r="M22" s="47"/>
      <c r="N22" s="47"/>
      <c r="O22" s="47"/>
      <c r="P22" s="12"/>
      <c r="Q22" s="13"/>
      <c r="R22" s="297" t="s">
        <v>35</v>
      </c>
      <c r="S22" s="297"/>
      <c r="T22" s="10" t="str">
        <f>IFERROR(P61/P45," ")</f>
        <v xml:space="preserve"> </v>
      </c>
    </row>
    <row r="23" spans="2:20" ht="15.5" x14ac:dyDescent="0.35">
      <c r="B23" s="48"/>
      <c r="C23" s="49"/>
      <c r="D23" s="103"/>
      <c r="E23" s="103"/>
      <c r="F23" s="103"/>
      <c r="G23" s="103"/>
      <c r="H23" s="103"/>
      <c r="I23" s="50">
        <f t="shared" ref="I23:I30" si="1">IF(ISNUMBER(C23),C23,SUM(D23:H23))</f>
        <v>0</v>
      </c>
      <c r="J23" s="49"/>
      <c r="K23" s="51" t="str">
        <f t="shared" si="0"/>
        <v/>
      </c>
      <c r="L23" s="7"/>
      <c r="M23" s="47"/>
      <c r="N23" s="47"/>
      <c r="O23" s="47"/>
      <c r="P23" s="12"/>
      <c r="Q23" s="13"/>
      <c r="R23" s="297" t="s">
        <v>36</v>
      </c>
      <c r="S23" s="297"/>
      <c r="T23" s="10" t="str">
        <f>IFERROR(P76/P45," ")</f>
        <v xml:space="preserve"> </v>
      </c>
    </row>
    <row r="24" spans="2:20" ht="15.5" x14ac:dyDescent="0.35">
      <c r="B24" s="48"/>
      <c r="C24" s="49"/>
      <c r="D24" s="103"/>
      <c r="E24" s="103"/>
      <c r="F24" s="103"/>
      <c r="G24" s="103"/>
      <c r="H24" s="103"/>
      <c r="I24" s="50">
        <f t="shared" si="1"/>
        <v>0</v>
      </c>
      <c r="J24" s="49"/>
      <c r="K24" s="51" t="str">
        <f t="shared" si="0"/>
        <v/>
      </c>
      <c r="L24" s="7"/>
      <c r="M24" s="47"/>
      <c r="N24" s="47"/>
      <c r="O24" s="47"/>
      <c r="P24" s="12"/>
      <c r="Q24" s="13"/>
      <c r="R24" s="297" t="s">
        <v>37</v>
      </c>
      <c r="S24" s="297"/>
      <c r="T24" s="10" t="str">
        <f>IFERROR(T21/(T22-T23)," ")</f>
        <v xml:space="preserve"> </v>
      </c>
    </row>
    <row r="25" spans="2:20" ht="15.5" x14ac:dyDescent="0.35">
      <c r="B25" s="48"/>
      <c r="C25" s="49"/>
      <c r="D25" s="103"/>
      <c r="E25" s="103"/>
      <c r="F25" s="103"/>
      <c r="G25" s="103"/>
      <c r="H25" s="103"/>
      <c r="I25" s="50">
        <f t="shared" si="1"/>
        <v>0</v>
      </c>
      <c r="J25" s="49"/>
      <c r="K25" s="51" t="str">
        <f t="shared" si="0"/>
        <v/>
      </c>
      <c r="L25" s="7"/>
      <c r="M25" s="47"/>
      <c r="N25" s="47"/>
      <c r="O25" s="47"/>
      <c r="P25" s="12"/>
      <c r="Q25" s="13"/>
    </row>
    <row r="26" spans="2:20" ht="15.5" x14ac:dyDescent="0.35">
      <c r="B26" s="48"/>
      <c r="C26" s="49"/>
      <c r="D26" s="103"/>
      <c r="E26" s="103"/>
      <c r="F26" s="103"/>
      <c r="G26" s="103"/>
      <c r="H26" s="103"/>
      <c r="I26" s="50">
        <f t="shared" si="1"/>
        <v>0</v>
      </c>
      <c r="J26" s="49"/>
      <c r="K26" s="51" t="str">
        <f t="shared" si="0"/>
        <v/>
      </c>
      <c r="L26" s="7"/>
      <c r="M26" s="47"/>
      <c r="N26" s="47"/>
      <c r="O26" s="47"/>
      <c r="P26" s="12"/>
      <c r="Q26" s="13"/>
    </row>
    <row r="27" spans="2:20" ht="15.5" x14ac:dyDescent="0.35">
      <c r="B27" s="48"/>
      <c r="C27" s="49"/>
      <c r="D27" s="103"/>
      <c r="E27" s="103"/>
      <c r="F27" s="103"/>
      <c r="G27" s="103"/>
      <c r="H27" s="103"/>
      <c r="I27" s="50">
        <f t="shared" si="1"/>
        <v>0</v>
      </c>
      <c r="J27" s="49"/>
      <c r="K27" s="51" t="str">
        <f t="shared" si="0"/>
        <v/>
      </c>
      <c r="L27" s="7"/>
      <c r="M27" s="47"/>
      <c r="N27" s="47"/>
      <c r="O27" s="47"/>
      <c r="P27" s="12"/>
      <c r="Q27" s="13"/>
    </row>
    <row r="28" spans="2:20" ht="15.5" x14ac:dyDescent="0.35">
      <c r="B28" s="48"/>
      <c r="C28" s="49"/>
      <c r="D28" s="103"/>
      <c r="E28" s="103"/>
      <c r="F28" s="103"/>
      <c r="G28" s="103"/>
      <c r="H28" s="103"/>
      <c r="I28" s="50">
        <f t="shared" si="1"/>
        <v>0</v>
      </c>
      <c r="J28" s="49"/>
      <c r="K28" s="51" t="str">
        <f t="shared" si="0"/>
        <v/>
      </c>
      <c r="L28" s="7"/>
      <c r="M28" s="47"/>
      <c r="N28" s="47"/>
      <c r="O28" s="47"/>
      <c r="P28" s="12"/>
      <c r="Q28" s="13"/>
    </row>
    <row r="29" spans="2:20" ht="15.5" x14ac:dyDescent="0.35">
      <c r="B29" s="48"/>
      <c r="C29" s="49"/>
      <c r="D29" s="103"/>
      <c r="E29" s="103"/>
      <c r="F29" s="103"/>
      <c r="G29" s="103"/>
      <c r="H29" s="103"/>
      <c r="I29" s="50">
        <f t="shared" si="1"/>
        <v>0</v>
      </c>
      <c r="J29" s="49"/>
      <c r="K29" s="51" t="str">
        <f t="shared" si="0"/>
        <v/>
      </c>
      <c r="L29" s="7"/>
      <c r="M29" s="47"/>
      <c r="N29" s="47"/>
      <c r="O29" s="47"/>
      <c r="P29" s="12"/>
      <c r="Q29" s="13"/>
    </row>
    <row r="30" spans="2:20" ht="15.5" x14ac:dyDescent="0.35">
      <c r="B30" s="48"/>
      <c r="C30" s="49"/>
      <c r="D30" s="103"/>
      <c r="E30" s="103"/>
      <c r="F30" s="103"/>
      <c r="G30" s="103"/>
      <c r="H30" s="103"/>
      <c r="I30" s="50">
        <f t="shared" si="1"/>
        <v>0</v>
      </c>
      <c r="J30" s="49"/>
      <c r="K30" s="51" t="str">
        <f t="shared" si="0"/>
        <v/>
      </c>
      <c r="L30" s="7"/>
      <c r="M30" s="47"/>
      <c r="N30" s="47"/>
      <c r="O30" s="47"/>
      <c r="P30" s="12"/>
      <c r="Q30" s="13"/>
    </row>
    <row r="31" spans="2:20" ht="15.5" x14ac:dyDescent="0.35">
      <c r="B31" s="47"/>
      <c r="C31" s="47"/>
      <c r="D31" s="47"/>
      <c r="E31" s="47"/>
      <c r="F31" s="47"/>
      <c r="G31" s="47"/>
      <c r="H31" s="47"/>
      <c r="I31" s="47"/>
      <c r="J31" s="47"/>
      <c r="K31" s="47"/>
      <c r="L31" s="47"/>
      <c r="M31" s="47"/>
      <c r="N31" s="47"/>
      <c r="O31" s="47"/>
      <c r="P31" s="12"/>
      <c r="Q31" s="13"/>
    </row>
    <row r="32" spans="2:20" ht="21.5" thickBot="1" x14ac:dyDescent="0.55000000000000004">
      <c r="B32" s="99" t="s">
        <v>38</v>
      </c>
      <c r="C32" s="99"/>
      <c r="D32" s="300" t="s">
        <v>39</v>
      </c>
      <c r="E32" s="301"/>
      <c r="F32" s="301"/>
      <c r="G32" s="301"/>
      <c r="H32" s="301"/>
      <c r="I32" s="301"/>
      <c r="J32" s="301"/>
      <c r="K32" s="301"/>
      <c r="L32" s="301"/>
      <c r="M32" s="301"/>
      <c r="N32" s="301"/>
      <c r="O32" s="302"/>
      <c r="P32" s="81"/>
      <c r="Q32" s="54"/>
      <c r="R32" s="54"/>
    </row>
    <row r="33" spans="2:18" ht="16" thickTop="1" x14ac:dyDescent="0.35">
      <c r="B33" s="55"/>
      <c r="C33" s="55"/>
      <c r="D33" s="170">
        <v>1</v>
      </c>
      <c r="E33" s="170">
        <v>2</v>
      </c>
      <c r="F33" s="170">
        <v>3</v>
      </c>
      <c r="G33" s="170">
        <v>4</v>
      </c>
      <c r="H33" s="170">
        <v>5</v>
      </c>
      <c r="I33" s="170">
        <v>6</v>
      </c>
      <c r="J33" s="170">
        <v>7</v>
      </c>
      <c r="K33" s="170">
        <v>8</v>
      </c>
      <c r="L33" s="170">
        <v>9</v>
      </c>
      <c r="M33" s="170">
        <v>10</v>
      </c>
      <c r="N33" s="170">
        <v>11</v>
      </c>
      <c r="O33" s="170">
        <v>12</v>
      </c>
      <c r="P33" s="82"/>
      <c r="Q33" s="54"/>
      <c r="R33" s="54"/>
    </row>
    <row r="34" spans="2:18" ht="31" x14ac:dyDescent="0.35">
      <c r="B34" s="169" t="s">
        <v>40</v>
      </c>
      <c r="C34" s="169" t="s">
        <v>23</v>
      </c>
      <c r="D34" s="83">
        <f>E16</f>
        <v>0</v>
      </c>
      <c r="E34" s="83" t="str">
        <f>IFERROR(VLOOKUP(IF(VLOOKUP(D34,$AM$2:$AN$14,2,FALSE)+1&gt;12,1,VLOOKUP(D34,$AM$2:$AN$14,2,FALSE)+1),$AN$2:$AO$14,2)," ")</f>
        <v xml:space="preserve"> </v>
      </c>
      <c r="F34" s="83" t="str">
        <f t="shared" ref="F34:O34" si="2">IFERROR(VLOOKUP(IF(VLOOKUP(E34,$AM$2:$AN$14,2,FALSE)+1&gt;12,1,VLOOKUP(E34,$AM$2:$AN$14,2,FALSE)+1),$AN$2:$AO$14,2)," ")</f>
        <v xml:space="preserve"> </v>
      </c>
      <c r="G34" s="83" t="str">
        <f t="shared" si="2"/>
        <v xml:space="preserve"> </v>
      </c>
      <c r="H34" s="83" t="str">
        <f t="shared" si="2"/>
        <v xml:space="preserve"> </v>
      </c>
      <c r="I34" s="83" t="str">
        <f t="shared" si="2"/>
        <v xml:space="preserve"> </v>
      </c>
      <c r="J34" s="83" t="str">
        <f t="shared" si="2"/>
        <v xml:space="preserve"> </v>
      </c>
      <c r="K34" s="83" t="str">
        <f t="shared" si="2"/>
        <v xml:space="preserve"> </v>
      </c>
      <c r="L34" s="83" t="str">
        <f t="shared" si="2"/>
        <v xml:space="preserve"> </v>
      </c>
      <c r="M34" s="83" t="str">
        <f t="shared" si="2"/>
        <v xml:space="preserve"> </v>
      </c>
      <c r="N34" s="83" t="str">
        <f t="shared" si="2"/>
        <v xml:space="preserve"> </v>
      </c>
      <c r="O34" s="83" t="str">
        <f t="shared" si="2"/>
        <v xml:space="preserve"> </v>
      </c>
      <c r="P34" s="80" t="s">
        <v>41</v>
      </c>
      <c r="Q34" s="54"/>
      <c r="R34" s="77" t="s">
        <v>42</v>
      </c>
    </row>
    <row r="35" spans="2:18" ht="15.5" x14ac:dyDescent="0.35">
      <c r="B35" s="54"/>
      <c r="C35" s="57">
        <f>B21</f>
        <v>0</v>
      </c>
      <c r="D35" s="75"/>
      <c r="E35" s="75"/>
      <c r="F35" s="75"/>
      <c r="G35" s="75"/>
      <c r="H35" s="75"/>
      <c r="I35" s="75"/>
      <c r="J35" s="75"/>
      <c r="K35" s="75"/>
      <c r="L35" s="75"/>
      <c r="M35" s="75"/>
      <c r="N35" s="75"/>
      <c r="O35" s="75"/>
      <c r="P35" s="74">
        <f>SUM(D35:O35)</f>
        <v>0</v>
      </c>
      <c r="Q35" s="58"/>
      <c r="R35" s="78" t="str">
        <f>IFERROR(P35/$P$45, " ")</f>
        <v xml:space="preserve"> </v>
      </c>
    </row>
    <row r="36" spans="2:18" ht="15.5" x14ac:dyDescent="0.35">
      <c r="B36" s="53"/>
      <c r="C36" s="57">
        <f t="shared" ref="C36:C44" si="3">B22</f>
        <v>0</v>
      </c>
      <c r="D36" s="75"/>
      <c r="E36" s="75"/>
      <c r="F36" s="75"/>
      <c r="G36" s="75"/>
      <c r="H36" s="75"/>
      <c r="I36" s="75"/>
      <c r="J36" s="75"/>
      <c r="K36" s="75"/>
      <c r="L36" s="75"/>
      <c r="M36" s="75"/>
      <c r="N36" s="75"/>
      <c r="O36" s="75"/>
      <c r="P36" s="74">
        <f>SUM(D36:O36)</f>
        <v>0</v>
      </c>
      <c r="Q36" s="58"/>
      <c r="R36" s="78" t="str">
        <f t="shared" ref="R36:R44" si="4">IFERROR(P36/$P$45, " ")</f>
        <v xml:space="preserve"> </v>
      </c>
    </row>
    <row r="37" spans="2:18" ht="15.5" x14ac:dyDescent="0.35">
      <c r="B37" s="53"/>
      <c r="C37" s="57">
        <f t="shared" si="3"/>
        <v>0</v>
      </c>
      <c r="D37" s="75"/>
      <c r="E37" s="75"/>
      <c r="F37" s="75"/>
      <c r="G37" s="75"/>
      <c r="H37" s="75"/>
      <c r="I37" s="75"/>
      <c r="J37" s="75"/>
      <c r="K37" s="75"/>
      <c r="L37" s="75"/>
      <c r="M37" s="75"/>
      <c r="N37" s="75"/>
      <c r="O37" s="75"/>
      <c r="P37" s="74">
        <f t="shared" ref="P37:P46" si="5">SUM(D37:O37)</f>
        <v>0</v>
      </c>
      <c r="Q37" s="58"/>
      <c r="R37" s="78" t="str">
        <f t="shared" si="4"/>
        <v xml:space="preserve"> </v>
      </c>
    </row>
    <row r="38" spans="2:18" ht="15.5" x14ac:dyDescent="0.35">
      <c r="B38" s="53"/>
      <c r="C38" s="57">
        <f t="shared" si="3"/>
        <v>0</v>
      </c>
      <c r="D38" s="75"/>
      <c r="E38" s="75"/>
      <c r="F38" s="75"/>
      <c r="G38" s="75"/>
      <c r="H38" s="75"/>
      <c r="I38" s="75"/>
      <c r="J38" s="75"/>
      <c r="K38" s="75"/>
      <c r="L38" s="75"/>
      <c r="M38" s="75"/>
      <c r="N38" s="75"/>
      <c r="O38" s="75"/>
      <c r="P38" s="74">
        <f t="shared" si="5"/>
        <v>0</v>
      </c>
      <c r="Q38" s="58"/>
      <c r="R38" s="78" t="str">
        <f t="shared" si="4"/>
        <v xml:space="preserve"> </v>
      </c>
    </row>
    <row r="39" spans="2:18" ht="15.5" x14ac:dyDescent="0.35">
      <c r="B39" s="53"/>
      <c r="C39" s="57">
        <f t="shared" si="3"/>
        <v>0</v>
      </c>
      <c r="D39" s="75"/>
      <c r="E39" s="75"/>
      <c r="F39" s="75"/>
      <c r="G39" s="75"/>
      <c r="H39" s="75"/>
      <c r="I39" s="75"/>
      <c r="J39" s="75"/>
      <c r="K39" s="75"/>
      <c r="L39" s="75"/>
      <c r="M39" s="75"/>
      <c r="N39" s="75"/>
      <c r="O39" s="75"/>
      <c r="P39" s="74">
        <f t="shared" si="5"/>
        <v>0</v>
      </c>
      <c r="Q39" s="58"/>
      <c r="R39" s="78" t="str">
        <f t="shared" si="4"/>
        <v xml:space="preserve"> </v>
      </c>
    </row>
    <row r="40" spans="2:18" ht="15.5" x14ac:dyDescent="0.35">
      <c r="B40" s="53"/>
      <c r="C40" s="57">
        <f t="shared" si="3"/>
        <v>0</v>
      </c>
      <c r="D40" s="75"/>
      <c r="E40" s="75"/>
      <c r="F40" s="75"/>
      <c r="G40" s="75"/>
      <c r="H40" s="75"/>
      <c r="I40" s="75"/>
      <c r="J40" s="75"/>
      <c r="K40" s="75"/>
      <c r="L40" s="75"/>
      <c r="M40" s="75"/>
      <c r="N40" s="75"/>
      <c r="O40" s="75"/>
      <c r="P40" s="74">
        <f t="shared" si="5"/>
        <v>0</v>
      </c>
      <c r="Q40" s="58"/>
      <c r="R40" s="78" t="str">
        <f t="shared" si="4"/>
        <v xml:space="preserve"> </v>
      </c>
    </row>
    <row r="41" spans="2:18" ht="15.5" x14ac:dyDescent="0.35">
      <c r="B41" s="53"/>
      <c r="C41" s="57">
        <f t="shared" si="3"/>
        <v>0</v>
      </c>
      <c r="D41" s="75"/>
      <c r="E41" s="75"/>
      <c r="F41" s="75"/>
      <c r="G41" s="75"/>
      <c r="H41" s="75"/>
      <c r="I41" s="75"/>
      <c r="J41" s="75"/>
      <c r="K41" s="75"/>
      <c r="L41" s="75"/>
      <c r="M41" s="75"/>
      <c r="N41" s="75"/>
      <c r="O41" s="75"/>
      <c r="P41" s="74">
        <f t="shared" si="5"/>
        <v>0</v>
      </c>
      <c r="Q41" s="58"/>
      <c r="R41" s="78" t="str">
        <f t="shared" si="4"/>
        <v xml:space="preserve"> </v>
      </c>
    </row>
    <row r="42" spans="2:18" ht="15.5" x14ac:dyDescent="0.35">
      <c r="B42" s="53"/>
      <c r="C42" s="57">
        <f t="shared" si="3"/>
        <v>0</v>
      </c>
      <c r="D42" s="76"/>
      <c r="E42" s="76"/>
      <c r="F42" s="76"/>
      <c r="G42" s="76"/>
      <c r="H42" s="76"/>
      <c r="I42" s="76"/>
      <c r="J42" s="76"/>
      <c r="K42" s="76"/>
      <c r="L42" s="76"/>
      <c r="M42" s="76"/>
      <c r="N42" s="76"/>
      <c r="O42" s="76"/>
      <c r="P42" s="74">
        <f t="shared" si="5"/>
        <v>0</v>
      </c>
      <c r="Q42" s="58"/>
      <c r="R42" s="78" t="str">
        <f t="shared" si="4"/>
        <v xml:space="preserve"> </v>
      </c>
    </row>
    <row r="43" spans="2:18" ht="15.5" x14ac:dyDescent="0.35">
      <c r="B43" s="53"/>
      <c r="C43" s="57">
        <f t="shared" si="3"/>
        <v>0</v>
      </c>
      <c r="D43" s="76"/>
      <c r="E43" s="76"/>
      <c r="F43" s="76"/>
      <c r="G43" s="76"/>
      <c r="H43" s="76"/>
      <c r="I43" s="76"/>
      <c r="J43" s="76"/>
      <c r="K43" s="76"/>
      <c r="L43" s="76"/>
      <c r="M43" s="76"/>
      <c r="N43" s="76"/>
      <c r="O43" s="76"/>
      <c r="P43" s="74">
        <f t="shared" si="5"/>
        <v>0</v>
      </c>
      <c r="Q43" s="58"/>
      <c r="R43" s="78" t="str">
        <f t="shared" si="4"/>
        <v xml:space="preserve"> </v>
      </c>
    </row>
    <row r="44" spans="2:18" ht="15.5" x14ac:dyDescent="0.35">
      <c r="B44" s="53"/>
      <c r="C44" s="57">
        <f t="shared" si="3"/>
        <v>0</v>
      </c>
      <c r="D44" s="76"/>
      <c r="E44" s="76"/>
      <c r="F44" s="76"/>
      <c r="G44" s="76"/>
      <c r="H44" s="76"/>
      <c r="I44" s="76"/>
      <c r="J44" s="76"/>
      <c r="K44" s="76"/>
      <c r="L44" s="76"/>
      <c r="M44" s="76"/>
      <c r="N44" s="76"/>
      <c r="O44" s="76"/>
      <c r="P44" s="74">
        <f t="shared" si="5"/>
        <v>0</v>
      </c>
      <c r="Q44" s="58"/>
      <c r="R44" s="78" t="str">
        <f t="shared" si="4"/>
        <v xml:space="preserve"> </v>
      </c>
    </row>
    <row r="45" spans="2:18" ht="15.5" x14ac:dyDescent="0.35">
      <c r="B45" s="53"/>
      <c r="C45" s="281" t="s">
        <v>43</v>
      </c>
      <c r="D45" s="74">
        <f>SUM(D35:D44)</f>
        <v>0</v>
      </c>
      <c r="E45" s="74">
        <f t="shared" ref="E45:P45" si="6">SUM(E35:E44)</f>
        <v>0</v>
      </c>
      <c r="F45" s="74">
        <f t="shared" si="6"/>
        <v>0</v>
      </c>
      <c r="G45" s="74">
        <f t="shared" si="6"/>
        <v>0</v>
      </c>
      <c r="H45" s="74">
        <f t="shared" si="6"/>
        <v>0</v>
      </c>
      <c r="I45" s="74">
        <f t="shared" si="6"/>
        <v>0</v>
      </c>
      <c r="J45" s="74">
        <f t="shared" si="6"/>
        <v>0</v>
      </c>
      <c r="K45" s="74">
        <f t="shared" si="6"/>
        <v>0</v>
      </c>
      <c r="L45" s="74">
        <f t="shared" si="6"/>
        <v>0</v>
      </c>
      <c r="M45" s="74">
        <f t="shared" si="6"/>
        <v>0</v>
      </c>
      <c r="N45" s="74">
        <f t="shared" si="6"/>
        <v>0</v>
      </c>
      <c r="O45" s="74">
        <f t="shared" si="6"/>
        <v>0</v>
      </c>
      <c r="P45" s="74">
        <f t="shared" si="6"/>
        <v>0</v>
      </c>
      <c r="Q45" s="58"/>
      <c r="R45" s="79"/>
    </row>
    <row r="46" spans="2:18" ht="15.5" x14ac:dyDescent="0.35">
      <c r="B46" s="54"/>
      <c r="C46" s="282" t="s">
        <v>190</v>
      </c>
      <c r="D46" s="79">
        <f>$L21*D35+$L22*D36+$L23*D37+$L24*D38+$L25*D39+$L26*D40+$L27*D41+$L28*D42+$L29*D43+$L30*D44</f>
        <v>0</v>
      </c>
      <c r="E46" s="79">
        <f t="shared" ref="E46:O46" si="7">$L21*E35+$L22*E36+$L23*E37+$L24*E38+$L25*E39+$L26*E40+$L27*E41+$L28*E42+$L29*E43+$L30*E44</f>
        <v>0</v>
      </c>
      <c r="F46" s="79">
        <f t="shared" si="7"/>
        <v>0</v>
      </c>
      <c r="G46" s="79">
        <f t="shared" si="7"/>
        <v>0</v>
      </c>
      <c r="H46" s="79">
        <f t="shared" si="7"/>
        <v>0</v>
      </c>
      <c r="I46" s="79">
        <f t="shared" si="7"/>
        <v>0</v>
      </c>
      <c r="J46" s="79">
        <f t="shared" si="7"/>
        <v>0</v>
      </c>
      <c r="K46" s="79">
        <f t="shared" si="7"/>
        <v>0</v>
      </c>
      <c r="L46" s="79">
        <f t="shared" si="7"/>
        <v>0</v>
      </c>
      <c r="M46" s="79">
        <f t="shared" si="7"/>
        <v>0</v>
      </c>
      <c r="N46" s="79">
        <f t="shared" si="7"/>
        <v>0</v>
      </c>
      <c r="O46" s="79">
        <f t="shared" si="7"/>
        <v>0</v>
      </c>
      <c r="P46" s="74">
        <f t="shared" si="5"/>
        <v>0</v>
      </c>
      <c r="Q46" s="58"/>
      <c r="R46" s="58"/>
    </row>
    <row r="47" spans="2:18" x14ac:dyDescent="0.35">
      <c r="B47" s="54"/>
      <c r="C47" s="54"/>
      <c r="D47" s="58"/>
      <c r="E47" s="58"/>
      <c r="F47" s="58"/>
      <c r="G47" s="58"/>
      <c r="H47" s="58"/>
      <c r="I47" s="58"/>
      <c r="J47" s="58"/>
      <c r="K47" s="58"/>
      <c r="L47" s="58"/>
      <c r="M47" s="58"/>
      <c r="N47" s="58"/>
      <c r="O47" s="58"/>
      <c r="P47" s="58"/>
      <c r="Q47" s="58"/>
      <c r="R47" s="58"/>
    </row>
    <row r="48" spans="2:18" ht="21.5" thickBot="1" x14ac:dyDescent="0.55000000000000004">
      <c r="B48" s="99" t="s">
        <v>44</v>
      </c>
      <c r="C48" s="54"/>
      <c r="D48" s="58"/>
      <c r="E48" s="58"/>
      <c r="F48" s="58"/>
      <c r="G48" s="58"/>
      <c r="H48" s="58"/>
      <c r="I48" s="58"/>
      <c r="J48" s="58"/>
      <c r="K48" s="58"/>
      <c r="L48" s="58"/>
      <c r="M48" s="58"/>
      <c r="N48" s="58"/>
      <c r="O48" s="58"/>
      <c r="P48" s="58"/>
      <c r="Q48" s="58"/>
      <c r="R48" s="58"/>
    </row>
    <row r="49" spans="2:18" ht="16" thickTop="1" x14ac:dyDescent="0.35">
      <c r="B49" s="53"/>
      <c r="C49" s="53"/>
      <c r="D49" s="60"/>
      <c r="E49" s="61"/>
      <c r="F49" s="61"/>
      <c r="G49" s="61"/>
      <c r="H49" s="62"/>
      <c r="I49" s="61"/>
      <c r="J49" s="61"/>
      <c r="K49" s="61"/>
      <c r="L49" s="61"/>
      <c r="M49" s="61"/>
      <c r="N49" s="61"/>
      <c r="O49" s="61"/>
      <c r="P49" s="63"/>
      <c r="Q49" s="58"/>
      <c r="R49" s="58"/>
    </row>
    <row r="50" spans="2:18" ht="31" x14ac:dyDescent="0.35">
      <c r="B50" s="169" t="s">
        <v>45</v>
      </c>
      <c r="C50" s="169" t="s">
        <v>23</v>
      </c>
      <c r="D50" s="56">
        <f>E16</f>
        <v>0</v>
      </c>
      <c r="E50" s="98" t="str">
        <f>IFERROR(VLOOKUP(IF(VLOOKUP(D50,$AM$2:$AN$14,2,FALSE)+1&gt;12,1,VLOOKUP(D50,$AM$2:$AN$14,2,FALSE)+1),$AN$2:$AO$14,2)," ")</f>
        <v xml:space="preserve"> </v>
      </c>
      <c r="F50" s="98" t="str">
        <f t="shared" ref="F50:O50" si="8">IFERROR(VLOOKUP(IF(VLOOKUP(E50,$AM$2:$AN$14,2,FALSE)+1&gt;12,1,VLOOKUP(E50,$AM$2:$AN$14,2,FALSE)+1),$AN$2:$AO$14,2)," ")</f>
        <v xml:space="preserve"> </v>
      </c>
      <c r="G50" s="98" t="str">
        <f t="shared" si="8"/>
        <v xml:space="preserve"> </v>
      </c>
      <c r="H50" s="98" t="str">
        <f t="shared" si="8"/>
        <v xml:space="preserve"> </v>
      </c>
      <c r="I50" s="98" t="str">
        <f t="shared" si="8"/>
        <v xml:space="preserve"> </v>
      </c>
      <c r="J50" s="98" t="str">
        <f t="shared" si="8"/>
        <v xml:space="preserve"> </v>
      </c>
      <c r="K50" s="98" t="str">
        <f t="shared" si="8"/>
        <v xml:space="preserve"> </v>
      </c>
      <c r="L50" s="98" t="str">
        <f t="shared" si="8"/>
        <v xml:space="preserve"> </v>
      </c>
      <c r="M50" s="98" t="str">
        <f t="shared" si="8"/>
        <v xml:space="preserve"> </v>
      </c>
      <c r="N50" s="98" t="str">
        <f t="shared" si="8"/>
        <v xml:space="preserve"> </v>
      </c>
      <c r="O50" s="98" t="str">
        <f t="shared" si="8"/>
        <v xml:space="preserve"> </v>
      </c>
      <c r="P50" s="80" t="s">
        <v>41</v>
      </c>
      <c r="Q50" s="58"/>
      <c r="R50" s="77" t="s">
        <v>46</v>
      </c>
    </row>
    <row r="51" spans="2:18" ht="15.5" x14ac:dyDescent="0.35">
      <c r="B51" s="54"/>
      <c r="C51" s="57">
        <f t="shared" ref="C51:C60" si="9">B21</f>
        <v>0</v>
      </c>
      <c r="D51" s="65">
        <f t="shared" ref="D51:D60" si="10">J21*D35</f>
        <v>0</v>
      </c>
      <c r="E51" s="65">
        <f t="shared" ref="E51:E60" si="11">J21*E35</f>
        <v>0</v>
      </c>
      <c r="F51" s="65">
        <f t="shared" ref="F51:F60" si="12">J21*F35</f>
        <v>0</v>
      </c>
      <c r="G51" s="65">
        <f t="shared" ref="G51:G60" si="13">J21*G35</f>
        <v>0</v>
      </c>
      <c r="H51" s="65">
        <f t="shared" ref="H51:H60" si="14">J21*H35</f>
        <v>0</v>
      </c>
      <c r="I51" s="65">
        <f t="shared" ref="I51:I60" si="15">J21*I35</f>
        <v>0</v>
      </c>
      <c r="J51" s="65">
        <f t="shared" ref="J51:J60" si="16">J21*J35</f>
        <v>0</v>
      </c>
      <c r="K51" s="65">
        <f t="shared" ref="K51:K60" si="17">J21*K35</f>
        <v>0</v>
      </c>
      <c r="L51" s="65">
        <f t="shared" ref="L51:L60" si="18">J21*L35</f>
        <v>0</v>
      </c>
      <c r="M51" s="65">
        <f t="shared" ref="M51:M60" si="19">J21*M35</f>
        <v>0</v>
      </c>
      <c r="N51" s="65">
        <f t="shared" ref="N51:N60" si="20">J21*N35</f>
        <v>0</v>
      </c>
      <c r="O51" s="65">
        <f t="shared" ref="O51:O60" si="21">J21*O35</f>
        <v>0</v>
      </c>
      <c r="P51" s="66">
        <f>SUM(D51:O51)</f>
        <v>0</v>
      </c>
      <c r="Q51" s="58"/>
      <c r="R51" s="78" t="str">
        <f>IFERROR(P51/$P$61," ")</f>
        <v xml:space="preserve"> </v>
      </c>
    </row>
    <row r="52" spans="2:18" ht="15.5" x14ac:dyDescent="0.35">
      <c r="B52" s="53"/>
      <c r="C52" s="57">
        <f t="shared" si="9"/>
        <v>0</v>
      </c>
      <c r="D52" s="65">
        <f t="shared" si="10"/>
        <v>0</v>
      </c>
      <c r="E52" s="65">
        <f t="shared" si="11"/>
        <v>0</v>
      </c>
      <c r="F52" s="65">
        <f t="shared" si="12"/>
        <v>0</v>
      </c>
      <c r="G52" s="65">
        <f t="shared" si="13"/>
        <v>0</v>
      </c>
      <c r="H52" s="65">
        <f t="shared" si="14"/>
        <v>0</v>
      </c>
      <c r="I52" s="65">
        <f t="shared" si="15"/>
        <v>0</v>
      </c>
      <c r="J52" s="65">
        <f t="shared" si="16"/>
        <v>0</v>
      </c>
      <c r="K52" s="65">
        <f t="shared" si="17"/>
        <v>0</v>
      </c>
      <c r="L52" s="65">
        <f t="shared" si="18"/>
        <v>0</v>
      </c>
      <c r="M52" s="65">
        <f t="shared" si="19"/>
        <v>0</v>
      </c>
      <c r="N52" s="65">
        <f t="shared" si="20"/>
        <v>0</v>
      </c>
      <c r="O52" s="65">
        <f t="shared" si="21"/>
        <v>0</v>
      </c>
      <c r="P52" s="66">
        <f t="shared" ref="P52:P60" si="22">SUM(D52:O52)</f>
        <v>0</v>
      </c>
      <c r="Q52" s="58"/>
      <c r="R52" s="78" t="str">
        <f t="shared" ref="R52:R60" si="23">IFERROR(P52/$P$61," ")</f>
        <v xml:space="preserve"> </v>
      </c>
    </row>
    <row r="53" spans="2:18" ht="15.5" x14ac:dyDescent="0.35">
      <c r="B53" s="53"/>
      <c r="C53" s="57">
        <f t="shared" si="9"/>
        <v>0</v>
      </c>
      <c r="D53" s="65">
        <f t="shared" si="10"/>
        <v>0</v>
      </c>
      <c r="E53" s="65">
        <f t="shared" si="11"/>
        <v>0</v>
      </c>
      <c r="F53" s="65">
        <f t="shared" si="12"/>
        <v>0</v>
      </c>
      <c r="G53" s="65">
        <f t="shared" si="13"/>
        <v>0</v>
      </c>
      <c r="H53" s="65">
        <f t="shared" si="14"/>
        <v>0</v>
      </c>
      <c r="I53" s="65">
        <f t="shared" si="15"/>
        <v>0</v>
      </c>
      <c r="J53" s="65">
        <f t="shared" si="16"/>
        <v>0</v>
      </c>
      <c r="K53" s="65">
        <f t="shared" si="17"/>
        <v>0</v>
      </c>
      <c r="L53" s="65">
        <f t="shared" si="18"/>
        <v>0</v>
      </c>
      <c r="M53" s="65">
        <f t="shared" si="19"/>
        <v>0</v>
      </c>
      <c r="N53" s="65">
        <f t="shared" si="20"/>
        <v>0</v>
      </c>
      <c r="O53" s="65">
        <f t="shared" si="21"/>
        <v>0</v>
      </c>
      <c r="P53" s="66">
        <f t="shared" si="22"/>
        <v>0</v>
      </c>
      <c r="Q53" s="58"/>
      <c r="R53" s="78" t="str">
        <f t="shared" si="23"/>
        <v xml:space="preserve"> </v>
      </c>
    </row>
    <row r="54" spans="2:18" ht="15.5" x14ac:dyDescent="0.35">
      <c r="B54" s="53"/>
      <c r="C54" s="57">
        <f t="shared" si="9"/>
        <v>0</v>
      </c>
      <c r="D54" s="65">
        <f t="shared" si="10"/>
        <v>0</v>
      </c>
      <c r="E54" s="65">
        <f t="shared" si="11"/>
        <v>0</v>
      </c>
      <c r="F54" s="65">
        <f t="shared" si="12"/>
        <v>0</v>
      </c>
      <c r="G54" s="65">
        <f t="shared" si="13"/>
        <v>0</v>
      </c>
      <c r="H54" s="65">
        <f t="shared" si="14"/>
        <v>0</v>
      </c>
      <c r="I54" s="65">
        <f t="shared" si="15"/>
        <v>0</v>
      </c>
      <c r="J54" s="65">
        <f t="shared" si="16"/>
        <v>0</v>
      </c>
      <c r="K54" s="65">
        <f t="shared" si="17"/>
        <v>0</v>
      </c>
      <c r="L54" s="65">
        <f t="shared" si="18"/>
        <v>0</v>
      </c>
      <c r="M54" s="65">
        <f t="shared" si="19"/>
        <v>0</v>
      </c>
      <c r="N54" s="65">
        <f t="shared" si="20"/>
        <v>0</v>
      </c>
      <c r="O54" s="65">
        <f t="shared" si="21"/>
        <v>0</v>
      </c>
      <c r="P54" s="66">
        <f t="shared" si="22"/>
        <v>0</v>
      </c>
      <c r="Q54" s="58"/>
      <c r="R54" s="78" t="str">
        <f t="shared" si="23"/>
        <v xml:space="preserve"> </v>
      </c>
    </row>
    <row r="55" spans="2:18" ht="15.5" x14ac:dyDescent="0.35">
      <c r="B55" s="53"/>
      <c r="C55" s="57">
        <f t="shared" si="9"/>
        <v>0</v>
      </c>
      <c r="D55" s="65">
        <f t="shared" si="10"/>
        <v>0</v>
      </c>
      <c r="E55" s="65">
        <f t="shared" si="11"/>
        <v>0</v>
      </c>
      <c r="F55" s="65">
        <f t="shared" si="12"/>
        <v>0</v>
      </c>
      <c r="G55" s="65">
        <f t="shared" si="13"/>
        <v>0</v>
      </c>
      <c r="H55" s="65">
        <f t="shared" si="14"/>
        <v>0</v>
      </c>
      <c r="I55" s="65">
        <f t="shared" si="15"/>
        <v>0</v>
      </c>
      <c r="J55" s="65">
        <f t="shared" si="16"/>
        <v>0</v>
      </c>
      <c r="K55" s="65">
        <f t="shared" si="17"/>
        <v>0</v>
      </c>
      <c r="L55" s="65">
        <f t="shared" si="18"/>
        <v>0</v>
      </c>
      <c r="M55" s="65">
        <f t="shared" si="19"/>
        <v>0</v>
      </c>
      <c r="N55" s="65">
        <f t="shared" si="20"/>
        <v>0</v>
      </c>
      <c r="O55" s="65">
        <f t="shared" si="21"/>
        <v>0</v>
      </c>
      <c r="P55" s="66">
        <f t="shared" si="22"/>
        <v>0</v>
      </c>
      <c r="Q55" s="58"/>
      <c r="R55" s="78" t="str">
        <f t="shared" si="23"/>
        <v xml:space="preserve"> </v>
      </c>
    </row>
    <row r="56" spans="2:18" ht="15.5" x14ac:dyDescent="0.35">
      <c r="B56" s="53"/>
      <c r="C56" s="57">
        <f t="shared" si="9"/>
        <v>0</v>
      </c>
      <c r="D56" s="65">
        <f t="shared" si="10"/>
        <v>0</v>
      </c>
      <c r="E56" s="65">
        <f t="shared" si="11"/>
        <v>0</v>
      </c>
      <c r="F56" s="65">
        <f t="shared" si="12"/>
        <v>0</v>
      </c>
      <c r="G56" s="65">
        <f t="shared" si="13"/>
        <v>0</v>
      </c>
      <c r="H56" s="65">
        <f t="shared" si="14"/>
        <v>0</v>
      </c>
      <c r="I56" s="65">
        <f t="shared" si="15"/>
        <v>0</v>
      </c>
      <c r="J56" s="65">
        <f t="shared" si="16"/>
        <v>0</v>
      </c>
      <c r="K56" s="65">
        <f t="shared" si="17"/>
        <v>0</v>
      </c>
      <c r="L56" s="65">
        <f t="shared" si="18"/>
        <v>0</v>
      </c>
      <c r="M56" s="65">
        <f t="shared" si="19"/>
        <v>0</v>
      </c>
      <c r="N56" s="65">
        <f t="shared" si="20"/>
        <v>0</v>
      </c>
      <c r="O56" s="65">
        <f t="shared" si="21"/>
        <v>0</v>
      </c>
      <c r="P56" s="66">
        <f t="shared" si="22"/>
        <v>0</v>
      </c>
      <c r="Q56" s="58"/>
      <c r="R56" s="78" t="str">
        <f t="shared" si="23"/>
        <v xml:space="preserve"> </v>
      </c>
    </row>
    <row r="57" spans="2:18" ht="15.5" x14ac:dyDescent="0.35">
      <c r="B57" s="53"/>
      <c r="C57" s="57">
        <f t="shared" si="9"/>
        <v>0</v>
      </c>
      <c r="D57" s="65">
        <f t="shared" si="10"/>
        <v>0</v>
      </c>
      <c r="E57" s="65">
        <f t="shared" si="11"/>
        <v>0</v>
      </c>
      <c r="F57" s="65">
        <f t="shared" si="12"/>
        <v>0</v>
      </c>
      <c r="G57" s="65">
        <f t="shared" si="13"/>
        <v>0</v>
      </c>
      <c r="H57" s="65">
        <f t="shared" si="14"/>
        <v>0</v>
      </c>
      <c r="I57" s="65">
        <f t="shared" si="15"/>
        <v>0</v>
      </c>
      <c r="J57" s="65">
        <f t="shared" si="16"/>
        <v>0</v>
      </c>
      <c r="K57" s="65">
        <f t="shared" si="17"/>
        <v>0</v>
      </c>
      <c r="L57" s="65">
        <f t="shared" si="18"/>
        <v>0</v>
      </c>
      <c r="M57" s="65">
        <f t="shared" si="19"/>
        <v>0</v>
      </c>
      <c r="N57" s="65">
        <f t="shared" si="20"/>
        <v>0</v>
      </c>
      <c r="O57" s="65">
        <f t="shared" si="21"/>
        <v>0</v>
      </c>
      <c r="P57" s="66">
        <f t="shared" si="22"/>
        <v>0</v>
      </c>
      <c r="Q57" s="58"/>
      <c r="R57" s="78" t="str">
        <f t="shared" si="23"/>
        <v xml:space="preserve"> </v>
      </c>
    </row>
    <row r="58" spans="2:18" ht="15.5" x14ac:dyDescent="0.35">
      <c r="B58" s="53"/>
      <c r="C58" s="57">
        <f t="shared" si="9"/>
        <v>0</v>
      </c>
      <c r="D58" s="65">
        <f t="shared" si="10"/>
        <v>0</v>
      </c>
      <c r="E58" s="65">
        <f t="shared" si="11"/>
        <v>0</v>
      </c>
      <c r="F58" s="65">
        <f t="shared" si="12"/>
        <v>0</v>
      </c>
      <c r="G58" s="65">
        <f t="shared" si="13"/>
        <v>0</v>
      </c>
      <c r="H58" s="65">
        <f t="shared" si="14"/>
        <v>0</v>
      </c>
      <c r="I58" s="65">
        <f t="shared" si="15"/>
        <v>0</v>
      </c>
      <c r="J58" s="65">
        <f t="shared" si="16"/>
        <v>0</v>
      </c>
      <c r="K58" s="65">
        <f t="shared" si="17"/>
        <v>0</v>
      </c>
      <c r="L58" s="65">
        <f t="shared" si="18"/>
        <v>0</v>
      </c>
      <c r="M58" s="65">
        <f t="shared" si="19"/>
        <v>0</v>
      </c>
      <c r="N58" s="65">
        <f t="shared" si="20"/>
        <v>0</v>
      </c>
      <c r="O58" s="65">
        <f t="shared" si="21"/>
        <v>0</v>
      </c>
      <c r="P58" s="66">
        <f t="shared" si="22"/>
        <v>0</v>
      </c>
      <c r="Q58" s="58"/>
      <c r="R58" s="78" t="str">
        <f t="shared" si="23"/>
        <v xml:space="preserve"> </v>
      </c>
    </row>
    <row r="59" spans="2:18" ht="15.5" x14ac:dyDescent="0.35">
      <c r="B59" s="67"/>
      <c r="C59" s="57">
        <f t="shared" si="9"/>
        <v>0</v>
      </c>
      <c r="D59" s="65">
        <f t="shared" si="10"/>
        <v>0</v>
      </c>
      <c r="E59" s="65">
        <f t="shared" si="11"/>
        <v>0</v>
      </c>
      <c r="F59" s="65">
        <f t="shared" si="12"/>
        <v>0</v>
      </c>
      <c r="G59" s="65">
        <f t="shared" si="13"/>
        <v>0</v>
      </c>
      <c r="H59" s="65">
        <f t="shared" si="14"/>
        <v>0</v>
      </c>
      <c r="I59" s="65">
        <f t="shared" si="15"/>
        <v>0</v>
      </c>
      <c r="J59" s="65">
        <f t="shared" si="16"/>
        <v>0</v>
      </c>
      <c r="K59" s="65">
        <f t="shared" si="17"/>
        <v>0</v>
      </c>
      <c r="L59" s="65">
        <f t="shared" si="18"/>
        <v>0</v>
      </c>
      <c r="M59" s="65">
        <f t="shared" si="19"/>
        <v>0</v>
      </c>
      <c r="N59" s="65">
        <f t="shared" si="20"/>
        <v>0</v>
      </c>
      <c r="O59" s="65">
        <f t="shared" si="21"/>
        <v>0</v>
      </c>
      <c r="P59" s="66">
        <f t="shared" si="22"/>
        <v>0</v>
      </c>
      <c r="Q59" s="58"/>
      <c r="R59" s="78" t="str">
        <f t="shared" si="23"/>
        <v xml:space="preserve"> </v>
      </c>
    </row>
    <row r="60" spans="2:18" ht="15.5" x14ac:dyDescent="0.35">
      <c r="B60" s="68"/>
      <c r="C60" s="57">
        <f t="shared" si="9"/>
        <v>0</v>
      </c>
      <c r="D60" s="65">
        <f t="shared" si="10"/>
        <v>0</v>
      </c>
      <c r="E60" s="65">
        <f t="shared" si="11"/>
        <v>0</v>
      </c>
      <c r="F60" s="65">
        <f t="shared" si="12"/>
        <v>0</v>
      </c>
      <c r="G60" s="65">
        <f t="shared" si="13"/>
        <v>0</v>
      </c>
      <c r="H60" s="65">
        <f t="shared" si="14"/>
        <v>0</v>
      </c>
      <c r="I60" s="65">
        <f t="shared" si="15"/>
        <v>0</v>
      </c>
      <c r="J60" s="65">
        <f t="shared" si="16"/>
        <v>0</v>
      </c>
      <c r="K60" s="65">
        <f t="shared" si="17"/>
        <v>0</v>
      </c>
      <c r="L60" s="65">
        <f t="shared" si="18"/>
        <v>0</v>
      </c>
      <c r="M60" s="65">
        <f t="shared" si="19"/>
        <v>0</v>
      </c>
      <c r="N60" s="65">
        <f t="shared" si="20"/>
        <v>0</v>
      </c>
      <c r="O60" s="65">
        <f t="shared" si="21"/>
        <v>0</v>
      </c>
      <c r="P60" s="66">
        <f t="shared" si="22"/>
        <v>0</v>
      </c>
      <c r="Q60" s="58"/>
      <c r="R60" s="78" t="str">
        <f t="shared" si="23"/>
        <v xml:space="preserve"> </v>
      </c>
    </row>
    <row r="61" spans="2:18" ht="15.5" x14ac:dyDescent="0.35">
      <c r="B61" s="53"/>
      <c r="C61" s="59" t="s">
        <v>47</v>
      </c>
      <c r="D61" s="66">
        <f>SUM(D51:D60)</f>
        <v>0</v>
      </c>
      <c r="E61" s="66">
        <f t="shared" ref="E61:P61" si="24">SUM(E51:E60)</f>
        <v>0</v>
      </c>
      <c r="F61" s="66">
        <f t="shared" si="24"/>
        <v>0</v>
      </c>
      <c r="G61" s="66">
        <f t="shared" si="24"/>
        <v>0</v>
      </c>
      <c r="H61" s="66">
        <f t="shared" si="24"/>
        <v>0</v>
      </c>
      <c r="I61" s="66">
        <f t="shared" si="24"/>
        <v>0</v>
      </c>
      <c r="J61" s="66">
        <f t="shared" si="24"/>
        <v>0</v>
      </c>
      <c r="K61" s="66">
        <f t="shared" si="24"/>
        <v>0</v>
      </c>
      <c r="L61" s="66">
        <f t="shared" si="24"/>
        <v>0</v>
      </c>
      <c r="M61" s="66">
        <f t="shared" si="24"/>
        <v>0</v>
      </c>
      <c r="N61" s="66">
        <f t="shared" si="24"/>
        <v>0</v>
      </c>
      <c r="O61" s="66">
        <f t="shared" si="24"/>
        <v>0</v>
      </c>
      <c r="P61" s="66">
        <f t="shared" si="24"/>
        <v>0</v>
      </c>
      <c r="Q61" s="58"/>
      <c r="R61" s="79"/>
    </row>
    <row r="62" spans="2:18" x14ac:dyDescent="0.35">
      <c r="B62" s="54"/>
      <c r="C62" s="54"/>
      <c r="D62" s="58"/>
      <c r="E62" s="58"/>
      <c r="F62" s="58"/>
      <c r="G62" s="58"/>
      <c r="H62" s="58"/>
      <c r="I62" s="58"/>
      <c r="J62" s="58"/>
      <c r="K62" s="58"/>
      <c r="L62" s="58"/>
      <c r="M62" s="58"/>
      <c r="N62" s="58"/>
      <c r="O62" s="58"/>
      <c r="P62" s="58"/>
      <c r="Q62" s="58"/>
      <c r="R62" s="58"/>
    </row>
    <row r="63" spans="2:18" ht="21.5" thickBot="1" x14ac:dyDescent="0.55000000000000004">
      <c r="B63" s="99" t="s">
        <v>48</v>
      </c>
      <c r="C63" s="69"/>
      <c r="D63" s="70"/>
      <c r="E63" s="71"/>
      <c r="F63" s="71"/>
      <c r="G63" s="71"/>
      <c r="H63" s="71"/>
      <c r="I63" s="71"/>
      <c r="J63" s="71"/>
      <c r="K63" s="71"/>
      <c r="L63" s="71"/>
      <c r="M63" s="71"/>
      <c r="N63" s="71"/>
      <c r="O63" s="71"/>
      <c r="P63" s="72"/>
      <c r="Q63" s="58"/>
      <c r="R63" s="58"/>
    </row>
    <row r="64" spans="2:18" ht="16" thickTop="1" x14ac:dyDescent="0.35">
      <c r="B64" s="55"/>
      <c r="C64" s="55"/>
      <c r="D64" s="64"/>
      <c r="E64" s="64"/>
      <c r="F64" s="64"/>
      <c r="G64" s="64"/>
      <c r="H64" s="64"/>
      <c r="I64" s="64"/>
      <c r="J64" s="64"/>
      <c r="K64" s="64"/>
      <c r="L64" s="64"/>
      <c r="M64" s="64"/>
      <c r="N64" s="64"/>
      <c r="O64" s="64"/>
      <c r="P64" s="64"/>
      <c r="Q64" s="58"/>
      <c r="R64" s="58"/>
    </row>
    <row r="65" spans="2:19" ht="31" x14ac:dyDescent="0.35">
      <c r="B65" s="169" t="s">
        <v>49</v>
      </c>
      <c r="C65" s="169" t="s">
        <v>23</v>
      </c>
      <c r="D65" s="56" t="str">
        <f>IF(E16="","",E16)</f>
        <v/>
      </c>
      <c r="E65" s="98" t="str">
        <f>IFERROR(VLOOKUP(IF(VLOOKUP(D65,$AM$2:$AN$14,2,FALSE)+1&gt;12,1,VLOOKUP(D65,$AM$2:$AN$14,2,FALSE)+1),$AN$2:$AO$14,2)," ")</f>
        <v xml:space="preserve"> </v>
      </c>
      <c r="F65" s="98" t="str">
        <f t="shared" ref="F65:O65" si="25">IFERROR(VLOOKUP(IF(VLOOKUP(E65,$AM$2:$AN$14,2,FALSE)+1&gt;12,1,VLOOKUP(E65,$AM$2:$AN$14,2,FALSE)+1),$AN$2:$AO$14,2)," ")</f>
        <v xml:space="preserve"> </v>
      </c>
      <c r="G65" s="98" t="str">
        <f t="shared" si="25"/>
        <v xml:space="preserve"> </v>
      </c>
      <c r="H65" s="98" t="str">
        <f t="shared" si="25"/>
        <v xml:space="preserve"> </v>
      </c>
      <c r="I65" s="98" t="str">
        <f t="shared" si="25"/>
        <v xml:space="preserve"> </v>
      </c>
      <c r="J65" s="98" t="str">
        <f t="shared" si="25"/>
        <v xml:space="preserve"> </v>
      </c>
      <c r="K65" s="98" t="str">
        <f t="shared" si="25"/>
        <v xml:space="preserve"> </v>
      </c>
      <c r="L65" s="98" t="str">
        <f t="shared" si="25"/>
        <v xml:space="preserve"> </v>
      </c>
      <c r="M65" s="98" t="str">
        <f t="shared" si="25"/>
        <v xml:space="preserve"> </v>
      </c>
      <c r="N65" s="98" t="str">
        <f t="shared" si="25"/>
        <v xml:space="preserve"> </v>
      </c>
      <c r="O65" s="98" t="str">
        <f t="shared" si="25"/>
        <v xml:space="preserve"> </v>
      </c>
      <c r="P65" s="80" t="s">
        <v>41</v>
      </c>
      <c r="Q65" s="58"/>
      <c r="R65" s="58"/>
    </row>
    <row r="66" spans="2:19" ht="15.5" x14ac:dyDescent="0.35">
      <c r="B66" s="54"/>
      <c r="C66" s="57">
        <f t="shared" ref="C66:C75" si="26">B21</f>
        <v>0</v>
      </c>
      <c r="D66" s="73">
        <f t="shared" ref="D66:D75" si="27">I21*D35</f>
        <v>0</v>
      </c>
      <c r="E66" s="73">
        <f t="shared" ref="E66:E75" si="28">I21*E35</f>
        <v>0</v>
      </c>
      <c r="F66" s="73">
        <f t="shared" ref="F66:F75" si="29">I21*F35</f>
        <v>0</v>
      </c>
      <c r="G66" s="73">
        <f t="shared" ref="G66:G75" si="30">I21*G35</f>
        <v>0</v>
      </c>
      <c r="H66" s="73">
        <f t="shared" ref="H66:H75" si="31">I21*H35</f>
        <v>0</v>
      </c>
      <c r="I66" s="73">
        <f t="shared" ref="I66:I75" si="32">I21*I35</f>
        <v>0</v>
      </c>
      <c r="J66" s="73">
        <f t="shared" ref="J66:J75" si="33">I21*J35</f>
        <v>0</v>
      </c>
      <c r="K66" s="73">
        <f t="shared" ref="K66:K75" si="34">I21*K35</f>
        <v>0</v>
      </c>
      <c r="L66" s="73">
        <f t="shared" ref="L66:L75" si="35">I21*L35</f>
        <v>0</v>
      </c>
      <c r="M66" s="73">
        <f t="shared" ref="M66:M75" si="36">I21*M35</f>
        <v>0</v>
      </c>
      <c r="N66" s="73">
        <f t="shared" ref="N66:N75" si="37">I21*N35</f>
        <v>0</v>
      </c>
      <c r="O66" s="73">
        <f t="shared" ref="O66:O75" si="38">I21*O35</f>
        <v>0</v>
      </c>
      <c r="P66" s="73">
        <f>SUM(D66:O66)</f>
        <v>0</v>
      </c>
      <c r="Q66" s="58"/>
      <c r="R66" s="58"/>
    </row>
    <row r="67" spans="2:19" ht="15.5" x14ac:dyDescent="0.35">
      <c r="B67" s="53"/>
      <c r="C67" s="57">
        <f t="shared" si="26"/>
        <v>0</v>
      </c>
      <c r="D67" s="73">
        <f t="shared" si="27"/>
        <v>0</v>
      </c>
      <c r="E67" s="73">
        <f t="shared" si="28"/>
        <v>0</v>
      </c>
      <c r="F67" s="73">
        <f t="shared" si="29"/>
        <v>0</v>
      </c>
      <c r="G67" s="73">
        <f t="shared" si="30"/>
        <v>0</v>
      </c>
      <c r="H67" s="73">
        <f t="shared" si="31"/>
        <v>0</v>
      </c>
      <c r="I67" s="73">
        <f t="shared" si="32"/>
        <v>0</v>
      </c>
      <c r="J67" s="73">
        <f t="shared" si="33"/>
        <v>0</v>
      </c>
      <c r="K67" s="73">
        <f t="shared" si="34"/>
        <v>0</v>
      </c>
      <c r="L67" s="73">
        <f t="shared" si="35"/>
        <v>0</v>
      </c>
      <c r="M67" s="73">
        <f t="shared" si="36"/>
        <v>0</v>
      </c>
      <c r="N67" s="73">
        <f t="shared" si="37"/>
        <v>0</v>
      </c>
      <c r="O67" s="73">
        <f t="shared" si="38"/>
        <v>0</v>
      </c>
      <c r="P67" s="73">
        <f t="shared" ref="P67:P75" si="39">SUM(D67:O67)</f>
        <v>0</v>
      </c>
      <c r="Q67" s="58"/>
      <c r="R67" s="58"/>
    </row>
    <row r="68" spans="2:19" ht="15.5" x14ac:dyDescent="0.35">
      <c r="B68" s="53"/>
      <c r="C68" s="57">
        <f t="shared" si="26"/>
        <v>0</v>
      </c>
      <c r="D68" s="73">
        <f t="shared" si="27"/>
        <v>0</v>
      </c>
      <c r="E68" s="73">
        <f t="shared" si="28"/>
        <v>0</v>
      </c>
      <c r="F68" s="73">
        <f t="shared" si="29"/>
        <v>0</v>
      </c>
      <c r="G68" s="73">
        <f t="shared" si="30"/>
        <v>0</v>
      </c>
      <c r="H68" s="73">
        <f t="shared" si="31"/>
        <v>0</v>
      </c>
      <c r="I68" s="73">
        <f t="shared" si="32"/>
        <v>0</v>
      </c>
      <c r="J68" s="73">
        <f t="shared" si="33"/>
        <v>0</v>
      </c>
      <c r="K68" s="73">
        <f t="shared" si="34"/>
        <v>0</v>
      </c>
      <c r="L68" s="73">
        <f t="shared" si="35"/>
        <v>0</v>
      </c>
      <c r="M68" s="73">
        <f t="shared" si="36"/>
        <v>0</v>
      </c>
      <c r="N68" s="73">
        <f t="shared" si="37"/>
        <v>0</v>
      </c>
      <c r="O68" s="73">
        <f t="shared" si="38"/>
        <v>0</v>
      </c>
      <c r="P68" s="73">
        <f t="shared" si="39"/>
        <v>0</v>
      </c>
      <c r="Q68" s="58"/>
      <c r="R68" s="58"/>
    </row>
    <row r="69" spans="2:19" ht="15.5" x14ac:dyDescent="0.35">
      <c r="B69" s="53"/>
      <c r="C69" s="57">
        <f t="shared" si="26"/>
        <v>0</v>
      </c>
      <c r="D69" s="73">
        <f t="shared" si="27"/>
        <v>0</v>
      </c>
      <c r="E69" s="73">
        <f t="shared" si="28"/>
        <v>0</v>
      </c>
      <c r="F69" s="73">
        <f t="shared" si="29"/>
        <v>0</v>
      </c>
      <c r="G69" s="73">
        <f t="shared" si="30"/>
        <v>0</v>
      </c>
      <c r="H69" s="73">
        <f t="shared" si="31"/>
        <v>0</v>
      </c>
      <c r="I69" s="73">
        <f t="shared" si="32"/>
        <v>0</v>
      </c>
      <c r="J69" s="73">
        <f t="shared" si="33"/>
        <v>0</v>
      </c>
      <c r="K69" s="73">
        <f t="shared" si="34"/>
        <v>0</v>
      </c>
      <c r="L69" s="73">
        <f t="shared" si="35"/>
        <v>0</v>
      </c>
      <c r="M69" s="73">
        <f t="shared" si="36"/>
        <v>0</v>
      </c>
      <c r="N69" s="73">
        <f t="shared" si="37"/>
        <v>0</v>
      </c>
      <c r="O69" s="73">
        <f t="shared" si="38"/>
        <v>0</v>
      </c>
      <c r="P69" s="73">
        <f t="shared" si="39"/>
        <v>0</v>
      </c>
      <c r="Q69" s="58"/>
      <c r="R69" s="58"/>
    </row>
    <row r="70" spans="2:19" ht="15.5" x14ac:dyDescent="0.35">
      <c r="B70" s="53"/>
      <c r="C70" s="57">
        <f t="shared" si="26"/>
        <v>0</v>
      </c>
      <c r="D70" s="73">
        <f t="shared" si="27"/>
        <v>0</v>
      </c>
      <c r="E70" s="73">
        <f t="shared" si="28"/>
        <v>0</v>
      </c>
      <c r="F70" s="73">
        <f t="shared" si="29"/>
        <v>0</v>
      </c>
      <c r="G70" s="73">
        <f t="shared" si="30"/>
        <v>0</v>
      </c>
      <c r="H70" s="73">
        <f t="shared" si="31"/>
        <v>0</v>
      </c>
      <c r="I70" s="73">
        <f t="shared" si="32"/>
        <v>0</v>
      </c>
      <c r="J70" s="73">
        <f t="shared" si="33"/>
        <v>0</v>
      </c>
      <c r="K70" s="73">
        <f t="shared" si="34"/>
        <v>0</v>
      </c>
      <c r="L70" s="73">
        <f t="shared" si="35"/>
        <v>0</v>
      </c>
      <c r="M70" s="73">
        <f t="shared" si="36"/>
        <v>0</v>
      </c>
      <c r="N70" s="73">
        <f t="shared" si="37"/>
        <v>0</v>
      </c>
      <c r="O70" s="73">
        <f t="shared" si="38"/>
        <v>0</v>
      </c>
      <c r="P70" s="73">
        <f t="shared" si="39"/>
        <v>0</v>
      </c>
      <c r="Q70" s="58"/>
      <c r="R70" s="58"/>
    </row>
    <row r="71" spans="2:19" ht="15.5" x14ac:dyDescent="0.35">
      <c r="B71" s="53"/>
      <c r="C71" s="57">
        <f t="shared" si="26"/>
        <v>0</v>
      </c>
      <c r="D71" s="73">
        <f t="shared" si="27"/>
        <v>0</v>
      </c>
      <c r="E71" s="73">
        <f t="shared" si="28"/>
        <v>0</v>
      </c>
      <c r="F71" s="73">
        <f t="shared" si="29"/>
        <v>0</v>
      </c>
      <c r="G71" s="73">
        <f t="shared" si="30"/>
        <v>0</v>
      </c>
      <c r="H71" s="73">
        <f t="shared" si="31"/>
        <v>0</v>
      </c>
      <c r="I71" s="73">
        <f t="shared" si="32"/>
        <v>0</v>
      </c>
      <c r="J71" s="73">
        <f t="shared" si="33"/>
        <v>0</v>
      </c>
      <c r="K71" s="73">
        <f t="shared" si="34"/>
        <v>0</v>
      </c>
      <c r="L71" s="73">
        <f t="shared" si="35"/>
        <v>0</v>
      </c>
      <c r="M71" s="73">
        <f t="shared" si="36"/>
        <v>0</v>
      </c>
      <c r="N71" s="73">
        <f t="shared" si="37"/>
        <v>0</v>
      </c>
      <c r="O71" s="73">
        <f t="shared" si="38"/>
        <v>0</v>
      </c>
      <c r="P71" s="73">
        <f t="shared" si="39"/>
        <v>0</v>
      </c>
      <c r="Q71" s="58"/>
      <c r="R71" s="58"/>
    </row>
    <row r="72" spans="2:19" ht="15.5" x14ac:dyDescent="0.35">
      <c r="B72" s="53"/>
      <c r="C72" s="57">
        <f t="shared" si="26"/>
        <v>0</v>
      </c>
      <c r="D72" s="73">
        <f t="shared" si="27"/>
        <v>0</v>
      </c>
      <c r="E72" s="73">
        <f t="shared" si="28"/>
        <v>0</v>
      </c>
      <c r="F72" s="73">
        <f t="shared" si="29"/>
        <v>0</v>
      </c>
      <c r="G72" s="73">
        <f t="shared" si="30"/>
        <v>0</v>
      </c>
      <c r="H72" s="73">
        <f t="shared" si="31"/>
        <v>0</v>
      </c>
      <c r="I72" s="73">
        <f t="shared" si="32"/>
        <v>0</v>
      </c>
      <c r="J72" s="73">
        <f t="shared" si="33"/>
        <v>0</v>
      </c>
      <c r="K72" s="73">
        <f t="shared" si="34"/>
        <v>0</v>
      </c>
      <c r="L72" s="73">
        <f t="shared" si="35"/>
        <v>0</v>
      </c>
      <c r="M72" s="73">
        <f t="shared" si="36"/>
        <v>0</v>
      </c>
      <c r="N72" s="73">
        <f t="shared" si="37"/>
        <v>0</v>
      </c>
      <c r="O72" s="73">
        <f t="shared" si="38"/>
        <v>0</v>
      </c>
      <c r="P72" s="73">
        <f t="shared" si="39"/>
        <v>0</v>
      </c>
      <c r="Q72" s="58"/>
      <c r="R72" s="58"/>
    </row>
    <row r="73" spans="2:19" ht="15.5" x14ac:dyDescent="0.35">
      <c r="B73" s="53"/>
      <c r="C73" s="57">
        <f t="shared" si="26"/>
        <v>0</v>
      </c>
      <c r="D73" s="73">
        <f t="shared" si="27"/>
        <v>0</v>
      </c>
      <c r="E73" s="73">
        <f t="shared" si="28"/>
        <v>0</v>
      </c>
      <c r="F73" s="73">
        <f t="shared" si="29"/>
        <v>0</v>
      </c>
      <c r="G73" s="73">
        <f t="shared" si="30"/>
        <v>0</v>
      </c>
      <c r="H73" s="73">
        <f t="shared" si="31"/>
        <v>0</v>
      </c>
      <c r="I73" s="73">
        <f t="shared" si="32"/>
        <v>0</v>
      </c>
      <c r="J73" s="73">
        <f t="shared" si="33"/>
        <v>0</v>
      </c>
      <c r="K73" s="73">
        <f t="shared" si="34"/>
        <v>0</v>
      </c>
      <c r="L73" s="73">
        <f t="shared" si="35"/>
        <v>0</v>
      </c>
      <c r="M73" s="73">
        <f t="shared" si="36"/>
        <v>0</v>
      </c>
      <c r="N73" s="73">
        <f t="shared" si="37"/>
        <v>0</v>
      </c>
      <c r="O73" s="73">
        <f t="shared" si="38"/>
        <v>0</v>
      </c>
      <c r="P73" s="73">
        <f t="shared" si="39"/>
        <v>0</v>
      </c>
      <c r="Q73" s="58"/>
      <c r="R73" s="58"/>
    </row>
    <row r="74" spans="2:19" ht="15.5" x14ac:dyDescent="0.35">
      <c r="B74" s="53"/>
      <c r="C74" s="57">
        <f t="shared" si="26"/>
        <v>0</v>
      </c>
      <c r="D74" s="73">
        <f t="shared" si="27"/>
        <v>0</v>
      </c>
      <c r="E74" s="73">
        <f t="shared" si="28"/>
        <v>0</v>
      </c>
      <c r="F74" s="73">
        <f t="shared" si="29"/>
        <v>0</v>
      </c>
      <c r="G74" s="73">
        <f t="shared" si="30"/>
        <v>0</v>
      </c>
      <c r="H74" s="73">
        <f t="shared" si="31"/>
        <v>0</v>
      </c>
      <c r="I74" s="73">
        <f t="shared" si="32"/>
        <v>0</v>
      </c>
      <c r="J74" s="73">
        <f t="shared" si="33"/>
        <v>0</v>
      </c>
      <c r="K74" s="73">
        <f t="shared" si="34"/>
        <v>0</v>
      </c>
      <c r="L74" s="73">
        <f t="shared" si="35"/>
        <v>0</v>
      </c>
      <c r="M74" s="73">
        <f t="shared" si="36"/>
        <v>0</v>
      </c>
      <c r="N74" s="73">
        <f t="shared" si="37"/>
        <v>0</v>
      </c>
      <c r="O74" s="73">
        <f t="shared" si="38"/>
        <v>0</v>
      </c>
      <c r="P74" s="73">
        <f t="shared" si="39"/>
        <v>0</v>
      </c>
      <c r="Q74" s="58"/>
      <c r="R74" s="58"/>
    </row>
    <row r="75" spans="2:19" ht="15.5" x14ac:dyDescent="0.35">
      <c r="B75" s="53"/>
      <c r="C75" s="57">
        <f t="shared" si="26"/>
        <v>0</v>
      </c>
      <c r="D75" s="73">
        <f t="shared" si="27"/>
        <v>0</v>
      </c>
      <c r="E75" s="73">
        <f t="shared" si="28"/>
        <v>0</v>
      </c>
      <c r="F75" s="73">
        <f t="shared" si="29"/>
        <v>0</v>
      </c>
      <c r="G75" s="73">
        <f t="shared" si="30"/>
        <v>0</v>
      </c>
      <c r="H75" s="73">
        <f t="shared" si="31"/>
        <v>0</v>
      </c>
      <c r="I75" s="73">
        <f t="shared" si="32"/>
        <v>0</v>
      </c>
      <c r="J75" s="73">
        <f t="shared" si="33"/>
        <v>0</v>
      </c>
      <c r="K75" s="73">
        <f t="shared" si="34"/>
        <v>0</v>
      </c>
      <c r="L75" s="73">
        <f t="shared" si="35"/>
        <v>0</v>
      </c>
      <c r="M75" s="73">
        <f t="shared" si="36"/>
        <v>0</v>
      </c>
      <c r="N75" s="73">
        <f t="shared" si="37"/>
        <v>0</v>
      </c>
      <c r="O75" s="73">
        <f t="shared" si="38"/>
        <v>0</v>
      </c>
      <c r="P75" s="73">
        <f t="shared" si="39"/>
        <v>0</v>
      </c>
      <c r="Q75" s="58"/>
      <c r="R75" s="58"/>
    </row>
    <row r="76" spans="2:19" ht="15.5" x14ac:dyDescent="0.35">
      <c r="B76" s="53"/>
      <c r="C76" s="59" t="s">
        <v>50</v>
      </c>
      <c r="D76" s="66">
        <f>SUM(D66:D75)</f>
        <v>0</v>
      </c>
      <c r="E76" s="66">
        <f t="shared" ref="E76:N76" si="40">SUM(E66:E75)</f>
        <v>0</v>
      </c>
      <c r="F76" s="66">
        <f t="shared" si="40"/>
        <v>0</v>
      </c>
      <c r="G76" s="66">
        <f t="shared" si="40"/>
        <v>0</v>
      </c>
      <c r="H76" s="66">
        <f t="shared" si="40"/>
        <v>0</v>
      </c>
      <c r="I76" s="66">
        <f t="shared" si="40"/>
        <v>0</v>
      </c>
      <c r="J76" s="66">
        <f t="shared" si="40"/>
        <v>0</v>
      </c>
      <c r="K76" s="66">
        <f t="shared" si="40"/>
        <v>0</v>
      </c>
      <c r="L76" s="66">
        <f t="shared" si="40"/>
        <v>0</v>
      </c>
      <c r="M76" s="66">
        <f t="shared" si="40"/>
        <v>0</v>
      </c>
      <c r="N76" s="66">
        <f t="shared" si="40"/>
        <v>0</v>
      </c>
      <c r="O76" s="66">
        <f>SUM(O66:O75)</f>
        <v>0</v>
      </c>
      <c r="P76" s="66">
        <f>SUM(P66:P75)</f>
        <v>0</v>
      </c>
      <c r="Q76" s="328" t="s">
        <v>201</v>
      </c>
      <c r="R76" s="329"/>
      <c r="S76" s="288" t="e">
        <f>(P61-P76)/P61</f>
        <v>#DIV/0!</v>
      </c>
    </row>
    <row r="77" spans="2:19" ht="15.5" x14ac:dyDescent="0.35">
      <c r="B77" s="19"/>
      <c r="C77" s="41">
        <f t="shared" ref="C77" si="41">C71</f>
        <v>0</v>
      </c>
      <c r="D77" s="33"/>
      <c r="E77" s="33"/>
      <c r="F77" s="33"/>
      <c r="G77" s="33"/>
      <c r="H77" s="33"/>
      <c r="I77" s="33"/>
      <c r="J77" s="33"/>
      <c r="K77" s="33"/>
      <c r="L77" s="33"/>
      <c r="M77" s="33"/>
      <c r="N77" s="33"/>
      <c r="O77" s="33"/>
      <c r="P77" s="34">
        <f t="shared" ref="P77" si="42">SUM(D77:O77)</f>
        <v>0</v>
      </c>
    </row>
    <row r="78" spans="2:19" ht="15.5" x14ac:dyDescent="0.35">
      <c r="B78" s="37"/>
      <c r="C78" s="19"/>
      <c r="D78" s="36"/>
      <c r="E78" s="36"/>
      <c r="F78" s="36"/>
      <c r="G78" s="36"/>
      <c r="H78" s="36"/>
      <c r="I78" s="36"/>
      <c r="J78" s="36"/>
      <c r="K78" s="36"/>
      <c r="L78" s="36"/>
      <c r="M78" s="36"/>
      <c r="N78" s="36"/>
      <c r="O78" s="36"/>
      <c r="P78" s="52"/>
    </row>
    <row r="79" spans="2:19" ht="21.5" thickBot="1" x14ac:dyDescent="0.55000000000000004">
      <c r="B79" s="99" t="s">
        <v>51</v>
      </c>
      <c r="C79" s="23"/>
      <c r="D79" s="29"/>
      <c r="E79" s="25"/>
      <c r="F79" s="25"/>
      <c r="G79" s="25"/>
      <c r="H79" s="25"/>
      <c r="I79" s="25"/>
      <c r="J79" s="25"/>
      <c r="K79" s="25"/>
      <c r="L79" s="25"/>
      <c r="M79" s="25"/>
      <c r="N79" s="25"/>
      <c r="O79" s="25"/>
      <c r="P79" s="25"/>
      <c r="Q79" s="22"/>
    </row>
    <row r="80" spans="2:19" ht="16.5" thickTop="1" thickBot="1" x14ac:dyDescent="0.4">
      <c r="B80" s="104" t="s">
        <v>52</v>
      </c>
      <c r="C80" s="43"/>
      <c r="D80" s="43"/>
      <c r="E80" s="44"/>
      <c r="F80" s="44"/>
      <c r="G80" s="44"/>
      <c r="H80" s="44"/>
      <c r="I80" s="44"/>
      <c r="J80" s="44"/>
      <c r="K80" s="44"/>
      <c r="L80" s="44"/>
      <c r="M80" s="44"/>
      <c r="N80" s="44"/>
      <c r="O80" s="44"/>
      <c r="P80" s="44"/>
      <c r="Q80" s="44"/>
    </row>
    <row r="81" spans="2:18" x14ac:dyDescent="0.35">
      <c r="B81" s="303" t="s">
        <v>53</v>
      </c>
      <c r="C81" s="304"/>
      <c r="D81" s="304"/>
      <c r="E81" s="304"/>
      <c r="F81" s="304"/>
      <c r="G81" s="304"/>
      <c r="H81" s="304"/>
      <c r="I81" s="304"/>
      <c r="J81" s="304"/>
      <c r="K81" s="304"/>
      <c r="L81" s="304"/>
      <c r="M81" s="304"/>
      <c r="N81" s="304"/>
      <c r="O81" s="304"/>
      <c r="P81" s="304"/>
      <c r="Q81" s="304"/>
      <c r="R81" s="305"/>
    </row>
    <row r="82" spans="2:18" x14ac:dyDescent="0.35">
      <c r="B82" s="306"/>
      <c r="C82" s="307"/>
      <c r="D82" s="307"/>
      <c r="E82" s="307"/>
      <c r="F82" s="307"/>
      <c r="G82" s="307"/>
      <c r="H82" s="307"/>
      <c r="I82" s="307"/>
      <c r="J82" s="307"/>
      <c r="K82" s="307"/>
      <c r="L82" s="307"/>
      <c r="M82" s="307"/>
      <c r="N82" s="307"/>
      <c r="O82" s="307"/>
      <c r="P82" s="307"/>
      <c r="Q82" s="307"/>
      <c r="R82" s="308"/>
    </row>
    <row r="83" spans="2:18" x14ac:dyDescent="0.35">
      <c r="B83" s="306"/>
      <c r="C83" s="307"/>
      <c r="D83" s="307"/>
      <c r="E83" s="307"/>
      <c r="F83" s="307"/>
      <c r="G83" s="307"/>
      <c r="H83" s="307"/>
      <c r="I83" s="307"/>
      <c r="J83" s="307"/>
      <c r="K83" s="307"/>
      <c r="L83" s="307"/>
      <c r="M83" s="307"/>
      <c r="N83" s="307"/>
      <c r="O83" s="307"/>
      <c r="P83" s="307"/>
      <c r="Q83" s="307"/>
      <c r="R83" s="308"/>
    </row>
    <row r="84" spans="2:18" x14ac:dyDescent="0.35">
      <c r="B84" s="306"/>
      <c r="C84" s="307"/>
      <c r="D84" s="307"/>
      <c r="E84" s="307"/>
      <c r="F84" s="307"/>
      <c r="G84" s="307"/>
      <c r="H84" s="307"/>
      <c r="I84" s="307"/>
      <c r="J84" s="307"/>
      <c r="K84" s="307"/>
      <c r="L84" s="307"/>
      <c r="M84" s="307"/>
      <c r="N84" s="307"/>
      <c r="O84" s="307"/>
      <c r="P84" s="307"/>
      <c r="Q84" s="307"/>
      <c r="R84" s="308"/>
    </row>
    <row r="85" spans="2:18" x14ac:dyDescent="0.35">
      <c r="B85" s="306"/>
      <c r="C85" s="307"/>
      <c r="D85" s="307"/>
      <c r="E85" s="307"/>
      <c r="F85" s="307"/>
      <c r="G85" s="307"/>
      <c r="H85" s="307"/>
      <c r="I85" s="307"/>
      <c r="J85" s="307"/>
      <c r="K85" s="307"/>
      <c r="L85" s="307"/>
      <c r="M85" s="307"/>
      <c r="N85" s="307"/>
      <c r="O85" s="307"/>
      <c r="P85" s="307"/>
      <c r="Q85" s="307"/>
      <c r="R85" s="308"/>
    </row>
    <row r="86" spans="2:18" x14ac:dyDescent="0.35">
      <c r="B86" s="306"/>
      <c r="C86" s="307"/>
      <c r="D86" s="307"/>
      <c r="E86" s="307"/>
      <c r="F86" s="307"/>
      <c r="G86" s="307"/>
      <c r="H86" s="307"/>
      <c r="I86" s="307"/>
      <c r="J86" s="307"/>
      <c r="K86" s="307"/>
      <c r="L86" s="307"/>
      <c r="M86" s="307"/>
      <c r="N86" s="307"/>
      <c r="O86" s="307"/>
      <c r="P86" s="307"/>
      <c r="Q86" s="307"/>
      <c r="R86" s="308"/>
    </row>
    <row r="87" spans="2:18" ht="21" customHeight="1" x14ac:dyDescent="0.35">
      <c r="B87" s="306"/>
      <c r="C87" s="307"/>
      <c r="D87" s="307"/>
      <c r="E87" s="307"/>
      <c r="F87" s="307"/>
      <c r="G87" s="307"/>
      <c r="H87" s="307"/>
      <c r="I87" s="307"/>
      <c r="J87" s="307"/>
      <c r="K87" s="307"/>
      <c r="L87" s="307"/>
      <c r="M87" s="307"/>
      <c r="N87" s="307"/>
      <c r="O87" s="307"/>
      <c r="P87" s="307"/>
      <c r="Q87" s="307"/>
      <c r="R87" s="308"/>
    </row>
    <row r="88" spans="2:18" ht="31.4" customHeight="1" x14ac:dyDescent="0.35">
      <c r="B88" s="306"/>
      <c r="C88" s="307"/>
      <c r="D88" s="307"/>
      <c r="E88" s="307"/>
      <c r="F88" s="307"/>
      <c r="G88" s="307"/>
      <c r="H88" s="307"/>
      <c r="I88" s="307"/>
      <c r="J88" s="307"/>
      <c r="K88" s="307"/>
      <c r="L88" s="307"/>
      <c r="M88" s="307"/>
      <c r="N88" s="307"/>
      <c r="O88" s="307"/>
      <c r="P88" s="307"/>
      <c r="Q88" s="307"/>
      <c r="R88" s="308"/>
    </row>
    <row r="89" spans="2:18" ht="15.65" customHeight="1" x14ac:dyDescent="0.35">
      <c r="B89" s="306"/>
      <c r="C89" s="307"/>
      <c r="D89" s="307"/>
      <c r="E89" s="307"/>
      <c r="F89" s="307"/>
      <c r="G89" s="307"/>
      <c r="H89" s="307"/>
      <c r="I89" s="307"/>
      <c r="J89" s="307"/>
      <c r="K89" s="307"/>
      <c r="L89" s="307"/>
      <c r="M89" s="307"/>
      <c r="N89" s="307"/>
      <c r="O89" s="307"/>
      <c r="P89" s="307"/>
      <c r="Q89" s="307"/>
      <c r="R89" s="308"/>
    </row>
    <row r="90" spans="2:18" ht="15.65" customHeight="1" x14ac:dyDescent="0.35">
      <c r="B90" s="306"/>
      <c r="C90" s="307"/>
      <c r="D90" s="307"/>
      <c r="E90" s="307"/>
      <c r="F90" s="307"/>
      <c r="G90" s="307"/>
      <c r="H90" s="307"/>
      <c r="I90" s="307"/>
      <c r="J90" s="307"/>
      <c r="K90" s="307"/>
      <c r="L90" s="307"/>
      <c r="M90" s="307"/>
      <c r="N90" s="307"/>
      <c r="O90" s="307"/>
      <c r="P90" s="307"/>
      <c r="Q90" s="307"/>
      <c r="R90" s="308"/>
    </row>
    <row r="91" spans="2:18" ht="15.65" customHeight="1" x14ac:dyDescent="0.35">
      <c r="B91" s="306"/>
      <c r="C91" s="307"/>
      <c r="D91" s="307"/>
      <c r="E91" s="307"/>
      <c r="F91" s="307"/>
      <c r="G91" s="307"/>
      <c r="H91" s="307"/>
      <c r="I91" s="307"/>
      <c r="J91" s="307"/>
      <c r="K91" s="307"/>
      <c r="L91" s="307"/>
      <c r="M91" s="307"/>
      <c r="N91" s="307"/>
      <c r="O91" s="307"/>
      <c r="P91" s="307"/>
      <c r="Q91" s="307"/>
      <c r="R91" s="308"/>
    </row>
    <row r="92" spans="2:18" ht="15.65" customHeight="1" x14ac:dyDescent="0.35">
      <c r="B92" s="306"/>
      <c r="C92" s="307"/>
      <c r="D92" s="307"/>
      <c r="E92" s="307"/>
      <c r="F92" s="307"/>
      <c r="G92" s="307"/>
      <c r="H92" s="307"/>
      <c r="I92" s="307"/>
      <c r="J92" s="307"/>
      <c r="K92" s="307"/>
      <c r="L92" s="307"/>
      <c r="M92" s="307"/>
      <c r="N92" s="307"/>
      <c r="O92" s="307"/>
      <c r="P92" s="307"/>
      <c r="Q92" s="307"/>
      <c r="R92" s="308"/>
    </row>
    <row r="93" spans="2:18" ht="15.65" customHeight="1" x14ac:dyDescent="0.35">
      <c r="B93" s="306"/>
      <c r="C93" s="307"/>
      <c r="D93" s="307"/>
      <c r="E93" s="307"/>
      <c r="F93" s="307"/>
      <c r="G93" s="307"/>
      <c r="H93" s="307"/>
      <c r="I93" s="307"/>
      <c r="J93" s="307"/>
      <c r="K93" s="307"/>
      <c r="L93" s="307"/>
      <c r="M93" s="307"/>
      <c r="N93" s="307"/>
      <c r="O93" s="307"/>
      <c r="P93" s="307"/>
      <c r="Q93" s="307"/>
      <c r="R93" s="308"/>
    </row>
    <row r="94" spans="2:18" ht="15.65" customHeight="1" thickBot="1" x14ac:dyDescent="0.4">
      <c r="B94" s="309"/>
      <c r="C94" s="310"/>
      <c r="D94" s="310"/>
      <c r="E94" s="310"/>
      <c r="F94" s="310"/>
      <c r="G94" s="310"/>
      <c r="H94" s="310"/>
      <c r="I94" s="310"/>
      <c r="J94" s="310"/>
      <c r="K94" s="310"/>
      <c r="L94" s="310"/>
      <c r="M94" s="310"/>
      <c r="N94" s="310"/>
      <c r="O94" s="310"/>
      <c r="P94" s="310"/>
      <c r="Q94" s="310"/>
      <c r="R94" s="311"/>
    </row>
    <row r="95" spans="2:18" ht="15.5" x14ac:dyDescent="0.35">
      <c r="B95" s="19"/>
      <c r="C95" s="26"/>
      <c r="D95" s="18"/>
      <c r="E95" s="27"/>
      <c r="F95" s="27"/>
      <c r="G95" s="27"/>
      <c r="H95" s="27"/>
      <c r="I95" s="27"/>
      <c r="J95" s="27"/>
      <c r="K95" s="27"/>
      <c r="L95" s="27"/>
      <c r="M95" s="27"/>
      <c r="N95" s="27"/>
      <c r="O95" s="27"/>
      <c r="P95" s="27"/>
      <c r="Q95" s="28"/>
    </row>
    <row r="96" spans="2:18" ht="15.5" x14ac:dyDescent="0.35">
      <c r="B96" s="19"/>
      <c r="C96" s="26"/>
      <c r="D96" s="18"/>
      <c r="E96" s="27"/>
      <c r="F96" s="27"/>
      <c r="G96" s="27"/>
      <c r="H96" s="27"/>
      <c r="I96" s="27"/>
      <c r="J96" s="27"/>
      <c r="K96" s="27"/>
      <c r="L96" s="27"/>
      <c r="M96" s="27"/>
      <c r="N96" s="27"/>
      <c r="O96" s="27"/>
      <c r="P96" s="27"/>
      <c r="Q96" s="28"/>
    </row>
    <row r="97" spans="2:17" ht="15.5" x14ac:dyDescent="0.35">
      <c r="B97" s="19"/>
      <c r="C97" s="26"/>
      <c r="D97" s="18"/>
      <c r="E97" s="27"/>
      <c r="F97" s="27"/>
      <c r="G97" s="27"/>
      <c r="H97" s="27"/>
      <c r="I97" s="27"/>
      <c r="J97" s="27"/>
      <c r="K97" s="27"/>
      <c r="L97" s="27"/>
      <c r="M97" s="27"/>
      <c r="N97" s="27"/>
      <c r="O97" s="27"/>
      <c r="P97" s="27"/>
      <c r="Q97" s="28"/>
    </row>
    <row r="98" spans="2:17" ht="15.5" x14ac:dyDescent="0.35">
      <c r="B98" s="19"/>
      <c r="C98" s="26"/>
      <c r="D98" s="18"/>
      <c r="E98" s="27"/>
      <c r="F98" s="27"/>
      <c r="G98" s="27"/>
      <c r="H98" s="27"/>
      <c r="I98" s="27"/>
      <c r="J98" s="27"/>
      <c r="K98" s="27"/>
      <c r="L98" s="27"/>
      <c r="M98" s="27"/>
      <c r="N98" s="27"/>
      <c r="O98" s="27"/>
      <c r="P98" s="27"/>
      <c r="Q98" s="28"/>
    </row>
    <row r="99" spans="2:17" ht="15.5" x14ac:dyDescent="0.35">
      <c r="B99" s="19"/>
      <c r="C99" s="19"/>
      <c r="D99" s="29"/>
      <c r="E99" s="30"/>
      <c r="F99" s="31"/>
      <c r="G99" s="31"/>
      <c r="H99" s="31"/>
      <c r="I99" s="32"/>
      <c r="J99" s="31"/>
      <c r="K99" s="31"/>
      <c r="L99" s="31"/>
      <c r="M99" s="31"/>
      <c r="N99" s="31"/>
      <c r="O99" s="31"/>
      <c r="P99" s="31"/>
      <c r="Q99" s="22"/>
    </row>
    <row r="100" spans="2:17" ht="15.5" x14ac:dyDescent="0.35">
      <c r="B100" s="19"/>
      <c r="C100" s="26"/>
      <c r="D100" s="18"/>
      <c r="E100" s="33"/>
      <c r="F100" s="33"/>
      <c r="G100" s="33"/>
      <c r="H100" s="33"/>
      <c r="I100" s="33"/>
      <c r="J100" s="33"/>
      <c r="K100" s="33"/>
      <c r="L100" s="33"/>
      <c r="M100" s="33"/>
      <c r="N100" s="33"/>
      <c r="O100" s="33"/>
      <c r="P100" s="33"/>
      <c r="Q100" s="34"/>
    </row>
    <row r="101" spans="2:17" ht="15.5" x14ac:dyDescent="0.35">
      <c r="B101" s="19"/>
      <c r="C101" s="26"/>
      <c r="D101" s="18"/>
      <c r="E101" s="33"/>
      <c r="F101" s="33"/>
      <c r="G101" s="33"/>
      <c r="H101" s="33"/>
      <c r="I101" s="33"/>
      <c r="J101" s="33"/>
      <c r="K101" s="33"/>
      <c r="L101" s="33"/>
      <c r="M101" s="33"/>
      <c r="N101" s="33"/>
      <c r="O101" s="33"/>
      <c r="P101" s="33"/>
      <c r="Q101" s="34"/>
    </row>
    <row r="102" spans="2:17" ht="15.5" x14ac:dyDescent="0.35">
      <c r="B102" s="19"/>
      <c r="C102" s="26"/>
      <c r="D102" s="18"/>
      <c r="E102" s="33"/>
      <c r="F102" s="33"/>
      <c r="G102" s="33"/>
      <c r="H102" s="33"/>
      <c r="I102" s="33"/>
      <c r="J102" s="33"/>
      <c r="K102" s="33"/>
      <c r="L102" s="33"/>
      <c r="M102" s="33"/>
      <c r="N102" s="33"/>
      <c r="O102" s="33"/>
      <c r="P102" s="33"/>
      <c r="Q102" s="34"/>
    </row>
    <row r="103" spans="2:17" ht="15.5" x14ac:dyDescent="0.35">
      <c r="B103" s="19"/>
      <c r="C103" s="26"/>
      <c r="D103" s="18"/>
      <c r="E103" s="33"/>
      <c r="F103" s="33"/>
      <c r="G103" s="33"/>
      <c r="H103" s="33"/>
      <c r="I103" s="33"/>
      <c r="J103" s="33"/>
      <c r="K103" s="33"/>
      <c r="L103" s="33"/>
      <c r="M103" s="33"/>
      <c r="N103" s="33"/>
      <c r="O103" s="33"/>
      <c r="P103" s="33"/>
      <c r="Q103" s="34"/>
    </row>
    <row r="104" spans="2:17" ht="15.5" x14ac:dyDescent="0.35">
      <c r="B104" s="19"/>
      <c r="C104" s="12"/>
      <c r="D104" s="29"/>
      <c r="E104" s="35"/>
      <c r="F104" s="36"/>
      <c r="G104" s="36"/>
      <c r="H104" s="36"/>
      <c r="I104" s="36"/>
      <c r="J104" s="36"/>
      <c r="K104" s="36"/>
      <c r="L104" s="36"/>
      <c r="M104" s="36"/>
      <c r="N104" s="36"/>
      <c r="O104" s="36"/>
      <c r="P104" s="36"/>
      <c r="Q104" s="34"/>
    </row>
    <row r="105" spans="2:17" ht="15.5" x14ac:dyDescent="0.35">
      <c r="B105" s="19"/>
      <c r="C105" s="26"/>
      <c r="D105" s="18"/>
      <c r="E105" s="33"/>
      <c r="F105" s="33"/>
      <c r="G105" s="33"/>
      <c r="H105" s="33"/>
      <c r="I105" s="33"/>
      <c r="J105" s="33"/>
      <c r="K105" s="33"/>
      <c r="L105" s="33"/>
      <c r="M105" s="33"/>
      <c r="N105" s="33"/>
      <c r="O105" s="33"/>
      <c r="P105" s="33"/>
      <c r="Q105" s="34"/>
    </row>
    <row r="106" spans="2:17" ht="15.5" x14ac:dyDescent="0.35">
      <c r="B106" s="19"/>
      <c r="C106" s="26"/>
      <c r="D106" s="18"/>
      <c r="E106" s="33"/>
      <c r="F106" s="33"/>
      <c r="G106" s="33"/>
      <c r="H106" s="33"/>
      <c r="I106" s="33"/>
      <c r="J106" s="33"/>
      <c r="K106" s="33"/>
      <c r="L106" s="33"/>
      <c r="M106" s="33"/>
      <c r="N106" s="33"/>
      <c r="O106" s="33"/>
      <c r="P106" s="33"/>
      <c r="Q106" s="34"/>
    </row>
    <row r="107" spans="2:17" ht="15.5" x14ac:dyDescent="0.35">
      <c r="B107" s="19"/>
      <c r="C107" s="26"/>
      <c r="D107" s="18"/>
      <c r="E107" s="33"/>
      <c r="F107" s="33"/>
      <c r="G107" s="33"/>
      <c r="H107" s="33"/>
      <c r="I107" s="33"/>
      <c r="J107" s="33"/>
      <c r="K107" s="33"/>
      <c r="L107" s="33"/>
      <c r="M107" s="33"/>
      <c r="N107" s="33"/>
      <c r="O107" s="33"/>
      <c r="P107" s="33"/>
      <c r="Q107" s="34"/>
    </row>
    <row r="108" spans="2:17" ht="15.5" x14ac:dyDescent="0.35">
      <c r="B108" s="19"/>
      <c r="C108" s="26"/>
      <c r="D108" s="18"/>
      <c r="E108" s="33"/>
      <c r="F108" s="33"/>
      <c r="G108" s="33"/>
      <c r="H108" s="33"/>
      <c r="I108" s="33"/>
      <c r="J108" s="33"/>
      <c r="K108" s="33"/>
      <c r="L108" s="33"/>
      <c r="M108" s="33"/>
      <c r="N108" s="33"/>
      <c r="O108" s="33"/>
      <c r="P108" s="33"/>
      <c r="Q108" s="34"/>
    </row>
    <row r="109" spans="2:17" ht="15.5" x14ac:dyDescent="0.35">
      <c r="B109" s="37"/>
      <c r="C109" s="19"/>
      <c r="D109" s="38"/>
      <c r="E109" s="36"/>
      <c r="F109" s="36"/>
      <c r="G109" s="36"/>
      <c r="H109" s="36"/>
      <c r="I109" s="36"/>
      <c r="J109" s="36"/>
      <c r="K109" s="36"/>
      <c r="L109" s="36"/>
      <c r="M109" s="36"/>
      <c r="N109" s="36"/>
      <c r="O109" s="36"/>
      <c r="P109" s="36"/>
      <c r="Q109" s="34"/>
    </row>
    <row r="110" spans="2:17" ht="15.5" x14ac:dyDescent="0.35">
      <c r="B110" s="23"/>
      <c r="C110" s="23"/>
      <c r="D110" s="29"/>
      <c r="E110" s="25"/>
      <c r="F110" s="25"/>
      <c r="G110" s="25"/>
      <c r="H110" s="25"/>
      <c r="I110" s="25"/>
      <c r="J110" s="25"/>
      <c r="K110" s="25"/>
      <c r="L110" s="25"/>
      <c r="M110" s="25"/>
      <c r="N110" s="25"/>
      <c r="O110" s="25"/>
      <c r="P110" s="25"/>
      <c r="Q110" s="22"/>
    </row>
    <row r="111" spans="2:17" ht="15.5" x14ac:dyDescent="0.35">
      <c r="B111" s="19"/>
      <c r="C111" s="19"/>
      <c r="D111" s="29"/>
      <c r="E111" s="25"/>
      <c r="F111" s="25"/>
      <c r="G111" s="25"/>
      <c r="H111" s="25"/>
      <c r="I111" s="25"/>
      <c r="J111" s="25"/>
      <c r="K111" s="25"/>
      <c r="L111" s="25"/>
      <c r="M111" s="25"/>
      <c r="N111" s="25"/>
      <c r="O111" s="25"/>
      <c r="P111" s="25"/>
      <c r="Q111" s="22"/>
    </row>
    <row r="113" spans="2:17" ht="15.5" x14ac:dyDescent="0.35">
      <c r="B113" s="14"/>
      <c r="C113" s="14"/>
      <c r="D113" s="12"/>
      <c r="E113" s="45"/>
      <c r="F113" s="46"/>
      <c r="G113" s="46"/>
      <c r="H113" s="46"/>
      <c r="I113" s="46"/>
      <c r="J113" s="46"/>
      <c r="K113" s="46"/>
      <c r="L113" s="46"/>
      <c r="M113" s="46"/>
      <c r="N113" s="46"/>
      <c r="O113" s="46"/>
      <c r="P113" s="46"/>
      <c r="Q113" s="13"/>
    </row>
    <row r="114" spans="2:17" ht="15.5" x14ac:dyDescent="0.35">
      <c r="B114" s="15"/>
      <c r="C114" s="15"/>
      <c r="D114" s="16"/>
      <c r="E114" s="17"/>
      <c r="F114" s="17"/>
      <c r="G114" s="17"/>
      <c r="H114" s="17"/>
      <c r="I114" s="17"/>
      <c r="J114" s="17"/>
      <c r="K114" s="17"/>
      <c r="L114" s="17"/>
      <c r="M114" s="17"/>
      <c r="N114" s="17"/>
      <c r="O114" s="17"/>
      <c r="P114" s="17"/>
      <c r="Q114" s="18"/>
    </row>
    <row r="115" spans="2:17" ht="15.5" x14ac:dyDescent="0.35">
      <c r="B115" s="19"/>
      <c r="C115" s="19"/>
      <c r="D115" s="20"/>
      <c r="E115" s="21"/>
      <c r="F115" s="21"/>
      <c r="G115" s="21"/>
      <c r="H115" s="21"/>
      <c r="I115" s="21"/>
      <c r="J115" s="21"/>
      <c r="K115" s="21"/>
      <c r="L115" s="21"/>
      <c r="M115" s="21"/>
      <c r="N115" s="21"/>
      <c r="O115" s="21"/>
      <c r="P115" s="21"/>
      <c r="Q115" s="22"/>
    </row>
    <row r="116" spans="2:17" ht="15.5" x14ac:dyDescent="0.35">
      <c r="B116" s="23"/>
      <c r="C116" s="23"/>
      <c r="D116" s="24"/>
      <c r="E116" s="25"/>
      <c r="F116" s="25"/>
      <c r="G116" s="25"/>
      <c r="H116" s="25"/>
      <c r="I116" s="25"/>
      <c r="J116" s="25"/>
      <c r="K116" s="25"/>
      <c r="L116" s="25"/>
      <c r="M116" s="25"/>
      <c r="N116" s="25"/>
      <c r="O116" s="25"/>
      <c r="P116" s="25"/>
      <c r="Q116" s="22"/>
    </row>
    <row r="117" spans="2:17" ht="15.5" x14ac:dyDescent="0.35">
      <c r="B117" s="19"/>
      <c r="C117" s="12"/>
      <c r="D117" s="24"/>
      <c r="E117" s="24"/>
      <c r="F117" s="25"/>
      <c r="G117" s="25"/>
      <c r="H117" s="25"/>
      <c r="I117" s="25"/>
      <c r="J117" s="25"/>
      <c r="K117" s="25"/>
      <c r="L117" s="25"/>
      <c r="M117" s="25"/>
      <c r="N117" s="25"/>
      <c r="O117" s="25"/>
      <c r="P117" s="25"/>
      <c r="Q117" s="22"/>
    </row>
    <row r="118" spans="2:17" ht="15.5" x14ac:dyDescent="0.35">
      <c r="B118" s="19"/>
      <c r="C118" s="26"/>
      <c r="D118" s="39"/>
      <c r="E118" s="40"/>
      <c r="F118" s="40"/>
      <c r="G118" s="40"/>
      <c r="H118" s="40"/>
      <c r="I118" s="40"/>
      <c r="J118" s="40"/>
      <c r="K118" s="40"/>
      <c r="L118" s="40"/>
      <c r="M118" s="40"/>
      <c r="N118" s="40"/>
      <c r="O118" s="40"/>
      <c r="P118" s="40"/>
      <c r="Q118" s="22"/>
    </row>
    <row r="119" spans="2:17" ht="15.5" x14ac:dyDescent="0.35">
      <c r="B119" s="19"/>
      <c r="C119" s="26"/>
      <c r="D119" s="39"/>
      <c r="E119" s="40"/>
      <c r="F119" s="40"/>
      <c r="G119" s="40"/>
      <c r="H119" s="40"/>
      <c r="I119" s="40"/>
      <c r="J119" s="40"/>
      <c r="K119" s="40"/>
      <c r="L119" s="40"/>
      <c r="M119" s="40"/>
      <c r="N119" s="40"/>
      <c r="O119" s="40"/>
      <c r="P119" s="40"/>
      <c r="Q119" s="22"/>
    </row>
    <row r="120" spans="2:17" ht="15.5" x14ac:dyDescent="0.35">
      <c r="B120" s="19"/>
      <c r="C120" s="26"/>
      <c r="D120" s="39"/>
      <c r="E120" s="40"/>
      <c r="F120" s="40"/>
      <c r="G120" s="40"/>
      <c r="H120" s="40"/>
      <c r="I120" s="40"/>
      <c r="J120" s="40"/>
      <c r="K120" s="40"/>
      <c r="L120" s="40"/>
      <c r="M120" s="40"/>
      <c r="N120" s="40"/>
      <c r="O120" s="40"/>
      <c r="P120" s="40"/>
      <c r="Q120" s="22"/>
    </row>
    <row r="121" spans="2:17" ht="15.5" x14ac:dyDescent="0.35">
      <c r="B121" s="19"/>
      <c r="C121" s="26"/>
      <c r="D121" s="39"/>
      <c r="E121" s="40"/>
      <c r="F121" s="40"/>
      <c r="G121" s="40"/>
      <c r="H121" s="40"/>
      <c r="I121" s="40"/>
      <c r="J121" s="40"/>
      <c r="K121" s="40"/>
      <c r="L121" s="40"/>
      <c r="M121" s="40"/>
      <c r="N121" s="40"/>
      <c r="O121" s="40"/>
      <c r="P121" s="40"/>
      <c r="Q121" s="28"/>
    </row>
    <row r="122" spans="2:17" ht="15.5" x14ac:dyDescent="0.35">
      <c r="B122" s="19"/>
      <c r="C122" s="41"/>
      <c r="D122" s="18"/>
      <c r="E122" s="27"/>
      <c r="F122" s="27"/>
      <c r="G122" s="27"/>
      <c r="H122" s="27"/>
      <c r="I122" s="27"/>
      <c r="J122" s="27"/>
      <c r="K122" s="27"/>
      <c r="L122" s="27"/>
      <c r="M122" s="27"/>
      <c r="N122" s="27"/>
      <c r="O122" s="27"/>
      <c r="P122" s="27"/>
      <c r="Q122" s="22"/>
    </row>
    <row r="123" spans="2:17" ht="15.5" x14ac:dyDescent="0.35">
      <c r="B123" s="19"/>
      <c r="C123" s="12"/>
      <c r="D123" s="29"/>
      <c r="E123" s="30"/>
      <c r="F123" s="31"/>
      <c r="G123" s="31"/>
      <c r="H123" s="31"/>
      <c r="I123" s="31"/>
      <c r="J123" s="31"/>
      <c r="K123" s="31"/>
      <c r="L123" s="31"/>
      <c r="M123" s="31"/>
      <c r="N123" s="31"/>
      <c r="O123" s="31"/>
      <c r="P123" s="31"/>
      <c r="Q123" s="22"/>
    </row>
    <row r="124" spans="2:17" ht="15.5" x14ac:dyDescent="0.35">
      <c r="B124" s="19"/>
      <c r="C124" s="26"/>
      <c r="D124" s="18"/>
      <c r="E124" s="33"/>
      <c r="F124" s="33"/>
      <c r="G124" s="33"/>
      <c r="H124" s="33"/>
      <c r="I124" s="33"/>
      <c r="J124" s="33"/>
      <c r="K124" s="33"/>
      <c r="L124" s="33"/>
      <c r="M124" s="33"/>
      <c r="N124" s="33"/>
      <c r="O124" s="33"/>
      <c r="P124" s="33"/>
      <c r="Q124" s="34"/>
    </row>
    <row r="125" spans="2:17" ht="15.5" x14ac:dyDescent="0.35">
      <c r="B125" s="19"/>
      <c r="C125" s="26"/>
      <c r="D125" s="18"/>
      <c r="E125" s="33"/>
      <c r="F125" s="33"/>
      <c r="G125" s="33"/>
      <c r="H125" s="33"/>
      <c r="I125" s="33"/>
      <c r="J125" s="33"/>
      <c r="K125" s="33"/>
      <c r="L125" s="33"/>
      <c r="M125" s="33"/>
      <c r="N125" s="33"/>
      <c r="O125" s="33"/>
      <c r="P125" s="33"/>
      <c r="Q125" s="34"/>
    </row>
    <row r="126" spans="2:17" ht="15.5" x14ac:dyDescent="0.35">
      <c r="B126" s="19"/>
      <c r="C126" s="26"/>
      <c r="D126" s="18"/>
      <c r="E126" s="33"/>
      <c r="F126" s="33"/>
      <c r="G126" s="33"/>
      <c r="H126" s="33"/>
      <c r="I126" s="33"/>
      <c r="J126" s="33"/>
      <c r="K126" s="33"/>
      <c r="L126" s="33"/>
      <c r="M126" s="33"/>
      <c r="N126" s="33"/>
      <c r="O126" s="33"/>
      <c r="P126" s="33"/>
      <c r="Q126" s="34"/>
    </row>
    <row r="127" spans="2:17" ht="15.5" x14ac:dyDescent="0.35">
      <c r="B127" s="19"/>
      <c r="C127" s="26"/>
      <c r="D127" s="18"/>
      <c r="E127" s="33"/>
      <c r="F127" s="33"/>
      <c r="G127" s="33"/>
      <c r="H127" s="33"/>
      <c r="I127" s="33"/>
      <c r="J127" s="33"/>
      <c r="K127" s="33"/>
      <c r="L127" s="33"/>
      <c r="M127" s="33"/>
      <c r="N127" s="33"/>
      <c r="O127" s="33"/>
      <c r="P127" s="33"/>
      <c r="Q127" s="34"/>
    </row>
    <row r="128" spans="2:17" ht="15.5" x14ac:dyDescent="0.35">
      <c r="B128" s="37"/>
      <c r="C128" s="19"/>
      <c r="D128" s="42"/>
      <c r="E128" s="36"/>
      <c r="F128" s="36"/>
      <c r="G128" s="36"/>
      <c r="H128" s="36"/>
      <c r="I128" s="36"/>
      <c r="J128" s="36"/>
      <c r="K128" s="36"/>
      <c r="L128" s="36"/>
      <c r="M128" s="36"/>
      <c r="N128" s="36"/>
      <c r="O128" s="36"/>
      <c r="P128" s="36"/>
      <c r="Q128" s="34"/>
    </row>
    <row r="129" spans="2:17" ht="15.5" x14ac:dyDescent="0.35">
      <c r="B129" s="23"/>
      <c r="C129" s="23"/>
      <c r="D129" s="29"/>
      <c r="E129" s="25"/>
      <c r="F129" s="25"/>
      <c r="G129" s="25"/>
      <c r="H129" s="25"/>
      <c r="I129" s="25"/>
      <c r="J129" s="25"/>
      <c r="K129" s="25"/>
      <c r="L129" s="25"/>
      <c r="M129" s="25"/>
      <c r="N129" s="25"/>
      <c r="O129" s="25"/>
      <c r="P129" s="25"/>
      <c r="Q129" s="22"/>
    </row>
    <row r="130" spans="2:17" x14ac:dyDescent="0.35">
      <c r="C130" s="43"/>
      <c r="D130" s="43"/>
      <c r="E130" s="44"/>
      <c r="F130" s="44"/>
      <c r="G130" s="44"/>
      <c r="H130" s="44"/>
      <c r="I130" s="44"/>
      <c r="J130" s="44"/>
      <c r="K130" s="44"/>
      <c r="L130" s="44"/>
      <c r="M130" s="44"/>
      <c r="N130" s="44"/>
      <c r="O130" s="44"/>
      <c r="P130" s="44"/>
      <c r="Q130" s="44"/>
    </row>
  </sheetData>
  <mergeCells count="14">
    <mergeCell ref="E1:H1"/>
    <mergeCell ref="R24:S24"/>
    <mergeCell ref="N17:Q17"/>
    <mergeCell ref="D32:O32"/>
    <mergeCell ref="B81:R94"/>
    <mergeCell ref="B2:C2"/>
    <mergeCell ref="B16:D16"/>
    <mergeCell ref="E16:F16"/>
    <mergeCell ref="B4:M13"/>
    <mergeCell ref="R20:T20"/>
    <mergeCell ref="R21:S21"/>
    <mergeCell ref="R22:S22"/>
    <mergeCell ref="R23:S23"/>
    <mergeCell ref="Q76:R76"/>
  </mergeCells>
  <phoneticPr fontId="25" type="noConversion"/>
  <dataValidations count="1">
    <dataValidation type="list" allowBlank="1" showInputMessage="1" showErrorMessage="1" sqref="E16:F16" xr:uid="{00000000-0002-0000-0100-000000000000}">
      <formula1>$AM$2:$AM$14</formula1>
    </dataValidation>
  </dataValidations>
  <pageMargins left="0.7" right="0.7" top="0.75" bottom="0.75" header="0.3" footer="0.3"/>
  <pageSetup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47"/>
  <sheetViews>
    <sheetView showGridLines="0" zoomScaleNormal="100" workbookViewId="0">
      <selection activeCell="I14" sqref="I14"/>
    </sheetView>
  </sheetViews>
  <sheetFormatPr defaultColWidth="8.81640625" defaultRowHeight="14.5" x14ac:dyDescent="0.35"/>
  <cols>
    <col min="1" max="1" width="8.81640625" style="84"/>
    <col min="2" max="2" width="34.453125" style="84" customWidth="1"/>
    <col min="3" max="3" width="8.81640625" style="84"/>
    <col min="4" max="4" width="11.1796875" style="84" customWidth="1"/>
    <col min="5" max="5" width="11.81640625" style="84" bestFit="1" customWidth="1"/>
    <col min="6" max="6" width="18.453125" style="84" customWidth="1"/>
    <col min="7" max="7" width="48.7265625" style="84" customWidth="1"/>
    <col min="8" max="16384" width="8.81640625" style="84"/>
  </cols>
  <sheetData>
    <row r="2" spans="2:21" ht="23.5" x14ac:dyDescent="0.55000000000000004">
      <c r="B2" s="330" t="s">
        <v>54</v>
      </c>
      <c r="C2" s="330"/>
      <c r="D2" s="330"/>
      <c r="E2" s="330"/>
    </row>
    <row r="3" spans="2:21" ht="15" thickBot="1" x14ac:dyDescent="0.4"/>
    <row r="4" spans="2:21" ht="14.5" customHeight="1" x14ac:dyDescent="0.35">
      <c r="B4" s="331" t="s">
        <v>189</v>
      </c>
      <c r="C4" s="332"/>
      <c r="D4" s="332"/>
      <c r="E4" s="332"/>
      <c r="F4" s="333"/>
      <c r="G4" s="278"/>
      <c r="H4" s="278"/>
    </row>
    <row r="5" spans="2:21" ht="14.5" customHeight="1" x14ac:dyDescent="0.35">
      <c r="B5" s="334"/>
      <c r="C5" s="335"/>
      <c r="D5" s="335"/>
      <c r="E5" s="335"/>
      <c r="F5" s="336"/>
      <c r="G5" s="278"/>
      <c r="H5" s="278"/>
      <c r="J5"/>
      <c r="K5"/>
      <c r="L5"/>
      <c r="M5"/>
      <c r="N5"/>
      <c r="O5"/>
      <c r="P5"/>
      <c r="Q5"/>
      <c r="R5"/>
      <c r="S5"/>
      <c r="T5"/>
      <c r="U5"/>
    </row>
    <row r="6" spans="2:21" x14ac:dyDescent="0.35">
      <c r="B6" s="334"/>
      <c r="C6" s="335"/>
      <c r="D6" s="335"/>
      <c r="E6" s="335"/>
      <c r="F6" s="336"/>
      <c r="G6" s="278"/>
      <c r="H6" s="278"/>
      <c r="J6"/>
      <c r="K6"/>
      <c r="L6"/>
      <c r="M6"/>
      <c r="N6"/>
      <c r="O6"/>
      <c r="P6"/>
      <c r="Q6"/>
      <c r="R6"/>
      <c r="S6"/>
      <c r="T6"/>
      <c r="U6"/>
    </row>
    <row r="7" spans="2:21" x14ac:dyDescent="0.35">
      <c r="B7" s="334"/>
      <c r="C7" s="335"/>
      <c r="D7" s="335"/>
      <c r="E7" s="335"/>
      <c r="F7" s="336"/>
      <c r="G7" s="278"/>
      <c r="H7" s="278"/>
      <c r="J7" s="5"/>
      <c r="K7" s="5"/>
      <c r="L7" s="5"/>
      <c r="M7" s="5"/>
      <c r="N7" s="5"/>
      <c r="O7" s="5"/>
      <c r="P7" s="5"/>
      <c r="Q7" s="5"/>
      <c r="R7" s="5"/>
      <c r="S7" s="5"/>
      <c r="T7" s="5"/>
      <c r="U7" s="5"/>
    </row>
    <row r="8" spans="2:21" ht="37.5" customHeight="1" thickBot="1" x14ac:dyDescent="0.4">
      <c r="B8" s="337"/>
      <c r="C8" s="338"/>
      <c r="D8" s="338"/>
      <c r="E8" s="338"/>
      <c r="F8" s="339"/>
      <c r="G8" s="278"/>
      <c r="H8" s="278"/>
      <c r="J8" s="5"/>
      <c r="K8" s="5"/>
      <c r="L8" s="5"/>
      <c r="M8" s="5"/>
      <c r="N8" s="5"/>
      <c r="O8" s="5"/>
      <c r="P8" s="5"/>
      <c r="Q8" s="5"/>
      <c r="R8" s="5"/>
      <c r="S8" s="5"/>
      <c r="T8" s="5"/>
      <c r="U8" s="5"/>
    </row>
    <row r="9" spans="2:21" x14ac:dyDescent="0.35">
      <c r="B9" s="278"/>
      <c r="C9" s="278"/>
      <c r="D9" s="278"/>
      <c r="E9" s="278"/>
      <c r="F9" s="278"/>
      <c r="G9" s="278"/>
      <c r="H9" s="278"/>
      <c r="J9" s="5"/>
      <c r="K9" s="5"/>
      <c r="L9" s="5"/>
      <c r="M9" s="5"/>
      <c r="N9" s="5"/>
      <c r="O9" s="5"/>
      <c r="P9" s="5"/>
      <c r="Q9" s="5"/>
      <c r="R9" s="5"/>
      <c r="S9" s="5"/>
      <c r="T9" s="5"/>
      <c r="U9" s="5"/>
    </row>
    <row r="10" spans="2:21" ht="25.5" customHeight="1" x14ac:dyDescent="0.35">
      <c r="B10" s="278"/>
      <c r="C10" s="278"/>
      <c r="D10" s="278"/>
      <c r="E10" s="278"/>
      <c r="F10" s="278"/>
      <c r="G10" s="278"/>
      <c r="H10" s="278"/>
      <c r="J10" s="5"/>
      <c r="K10" s="5"/>
      <c r="L10" s="5"/>
      <c r="M10" s="5"/>
      <c r="N10" s="5"/>
      <c r="O10" s="5"/>
      <c r="P10" s="5"/>
      <c r="Q10" s="5"/>
      <c r="R10" s="5"/>
      <c r="S10" s="5"/>
      <c r="T10" s="5"/>
      <c r="U10" s="5"/>
    </row>
    <row r="11" spans="2:21" x14ac:dyDescent="0.35">
      <c r="B11" s="97"/>
      <c r="C11" s="97"/>
      <c r="D11" s="97"/>
      <c r="E11" s="97"/>
      <c r="F11" s="97"/>
      <c r="G11" s="97"/>
      <c r="J11" s="5"/>
      <c r="K11" s="5"/>
      <c r="L11" s="5"/>
      <c r="M11" s="5"/>
      <c r="N11" s="5"/>
      <c r="O11" s="5"/>
      <c r="P11" s="5"/>
      <c r="Q11" s="5"/>
      <c r="R11" s="5"/>
      <c r="S11" s="5"/>
      <c r="T11" s="5"/>
      <c r="U11" s="5"/>
    </row>
    <row r="12" spans="2:21" ht="15" thickBot="1" x14ac:dyDescent="0.4">
      <c r="F12" s="85"/>
      <c r="J12" s="5"/>
      <c r="K12" s="5"/>
      <c r="L12" s="5"/>
      <c r="M12" s="5"/>
      <c r="N12" s="5"/>
      <c r="O12" s="5"/>
      <c r="P12" s="5"/>
      <c r="Q12" s="5"/>
      <c r="R12" s="5"/>
      <c r="S12" s="5"/>
      <c r="T12" s="5"/>
      <c r="U12" s="5"/>
    </row>
    <row r="13" spans="2:21" ht="29.5" thickBot="1" x14ac:dyDescent="0.4">
      <c r="B13" s="193" t="s">
        <v>55</v>
      </c>
      <c r="C13" s="194" t="s">
        <v>56</v>
      </c>
      <c r="D13" s="195" t="s">
        <v>57</v>
      </c>
      <c r="E13" s="194" t="s">
        <v>58</v>
      </c>
      <c r="F13" s="267" t="s">
        <v>187</v>
      </c>
      <c r="G13" s="277" t="s">
        <v>188</v>
      </c>
      <c r="J13" s="5"/>
      <c r="K13" s="5"/>
      <c r="L13" s="5"/>
      <c r="M13" s="5"/>
      <c r="N13" s="5"/>
      <c r="O13" s="5"/>
      <c r="P13" s="5"/>
      <c r="Q13" s="5"/>
      <c r="R13" s="5"/>
      <c r="S13" s="5"/>
      <c r="T13" s="5"/>
      <c r="U13" s="5"/>
    </row>
    <row r="14" spans="2:21" x14ac:dyDescent="0.35">
      <c r="B14" s="189"/>
      <c r="C14" s="190"/>
      <c r="D14" s="190"/>
      <c r="E14" s="265">
        <f>C14-D14-F14</f>
        <v>0</v>
      </c>
      <c r="F14" s="268"/>
      <c r="G14" s="276"/>
      <c r="J14" s="5"/>
      <c r="K14" s="5"/>
      <c r="L14" s="5"/>
      <c r="M14" s="5"/>
      <c r="N14" s="5"/>
      <c r="O14" s="5"/>
      <c r="P14" s="5"/>
      <c r="Q14" s="5"/>
      <c r="R14" s="5"/>
      <c r="S14" s="5"/>
      <c r="T14" s="5"/>
      <c r="U14" s="5"/>
    </row>
    <row r="15" spans="2:21" x14ac:dyDescent="0.35">
      <c r="B15" s="188"/>
      <c r="C15" s="86"/>
      <c r="D15" s="86"/>
      <c r="E15" s="265">
        <f t="shared" ref="E15:E21" si="0">C15-D15-F15</f>
        <v>0</v>
      </c>
      <c r="F15" s="269"/>
      <c r="G15" s="274"/>
      <c r="J15" s="5"/>
      <c r="K15" s="5"/>
      <c r="L15" s="5"/>
      <c r="M15" s="5"/>
      <c r="N15" s="5"/>
      <c r="O15" s="5"/>
      <c r="P15" s="5"/>
      <c r="Q15" s="5"/>
      <c r="R15" s="5"/>
      <c r="S15" s="5"/>
      <c r="T15" s="5"/>
      <c r="U15" s="5"/>
    </row>
    <row r="16" spans="2:21" x14ac:dyDescent="0.35">
      <c r="B16" s="188"/>
      <c r="C16" s="86"/>
      <c r="D16" s="86"/>
      <c r="E16" s="265">
        <f t="shared" si="0"/>
        <v>0</v>
      </c>
      <c r="F16" s="270"/>
      <c r="G16" s="274"/>
    </row>
    <row r="17" spans="2:8" x14ac:dyDescent="0.35">
      <c r="B17" s="188"/>
      <c r="C17" s="86"/>
      <c r="D17" s="86"/>
      <c r="E17" s="265">
        <f t="shared" si="0"/>
        <v>0</v>
      </c>
      <c r="F17" s="271"/>
      <c r="G17" s="274"/>
    </row>
    <row r="18" spans="2:8" x14ac:dyDescent="0.35">
      <c r="B18" s="188"/>
      <c r="C18" s="86"/>
      <c r="D18" s="86"/>
      <c r="E18" s="265">
        <f t="shared" si="0"/>
        <v>0</v>
      </c>
      <c r="F18" s="270"/>
      <c r="G18" s="274"/>
    </row>
    <row r="19" spans="2:8" x14ac:dyDescent="0.35">
      <c r="B19" s="188"/>
      <c r="C19" s="86"/>
      <c r="D19" s="87"/>
      <c r="E19" s="265">
        <f t="shared" si="0"/>
        <v>0</v>
      </c>
      <c r="F19" s="269"/>
      <c r="G19" s="274"/>
    </row>
    <row r="20" spans="2:8" x14ac:dyDescent="0.35">
      <c r="B20" s="188"/>
      <c r="C20" s="86"/>
      <c r="D20" s="87"/>
      <c r="E20" s="265">
        <f t="shared" si="0"/>
        <v>0</v>
      </c>
      <c r="F20" s="272"/>
      <c r="G20" s="274"/>
    </row>
    <row r="21" spans="2:8" ht="16" thickBot="1" x14ac:dyDescent="0.5">
      <c r="B21" s="192"/>
      <c r="C21" s="203"/>
      <c r="D21" s="203"/>
      <c r="E21" s="265">
        <f t="shared" si="0"/>
        <v>0</v>
      </c>
      <c r="F21" s="273"/>
      <c r="G21" s="274"/>
    </row>
    <row r="22" spans="2:8" ht="15" thickBot="1" x14ac:dyDescent="0.4">
      <c r="B22" s="196" t="s">
        <v>59</v>
      </c>
      <c r="C22" s="191">
        <f>IF((D22+E22+F22)=SUM(C14:C21),(D22+E22+F22),"Error")</f>
        <v>0</v>
      </c>
      <c r="D22" s="191">
        <f>SUM(D14:D21)</f>
        <v>0</v>
      </c>
      <c r="E22" s="191">
        <f>SUM(E14:E21)</f>
        <v>0</v>
      </c>
      <c r="F22" s="191">
        <f>SUM(F14:F21)</f>
        <v>0</v>
      </c>
      <c r="G22" s="275"/>
    </row>
    <row r="23" spans="2:8" x14ac:dyDescent="0.35">
      <c r="F23" s="85"/>
    </row>
    <row r="24" spans="2:8" x14ac:dyDescent="0.35">
      <c r="F24" s="85"/>
    </row>
    <row r="25" spans="2:8" ht="24" thickBot="1" x14ac:dyDescent="0.6">
      <c r="B25" s="312" t="s">
        <v>60</v>
      </c>
      <c r="C25" s="312"/>
      <c r="F25" s="85"/>
    </row>
    <row r="26" spans="2:8" ht="15.5" thickTop="1" thickBot="1" x14ac:dyDescent="0.4">
      <c r="F26" s="85"/>
    </row>
    <row r="27" spans="2:8" ht="27.75" customHeight="1" x14ac:dyDescent="0.35">
      <c r="B27" s="331" t="s">
        <v>61</v>
      </c>
      <c r="C27" s="332"/>
      <c r="D27" s="332"/>
      <c r="E27" s="332"/>
      <c r="F27" s="332"/>
      <c r="G27" s="332"/>
      <c r="H27" s="333"/>
    </row>
    <row r="28" spans="2:8" x14ac:dyDescent="0.35">
      <c r="B28" s="334"/>
      <c r="C28" s="335"/>
      <c r="D28" s="335"/>
      <c r="E28" s="335"/>
      <c r="F28" s="335"/>
      <c r="G28" s="335"/>
      <c r="H28" s="336"/>
    </row>
    <row r="29" spans="2:8" x14ac:dyDescent="0.35">
      <c r="B29" s="334"/>
      <c r="C29" s="335"/>
      <c r="D29" s="335"/>
      <c r="E29" s="335"/>
      <c r="F29" s="335"/>
      <c r="G29" s="335"/>
      <c r="H29" s="336"/>
    </row>
    <row r="30" spans="2:8" x14ac:dyDescent="0.35">
      <c r="B30" s="334"/>
      <c r="C30" s="335"/>
      <c r="D30" s="335"/>
      <c r="E30" s="335"/>
      <c r="F30" s="335"/>
      <c r="G30" s="335"/>
      <c r="H30" s="336"/>
    </row>
    <row r="31" spans="2:8" x14ac:dyDescent="0.35">
      <c r="B31" s="334"/>
      <c r="C31" s="335"/>
      <c r="D31" s="335"/>
      <c r="E31" s="335"/>
      <c r="F31" s="335"/>
      <c r="G31" s="335"/>
      <c r="H31" s="336"/>
    </row>
    <row r="32" spans="2:8" ht="23.25" customHeight="1" thickBot="1" x14ac:dyDescent="0.4">
      <c r="B32" s="337"/>
      <c r="C32" s="338"/>
      <c r="D32" s="338"/>
      <c r="E32" s="338"/>
      <c r="F32" s="338"/>
      <c r="G32" s="338"/>
      <c r="H32" s="339"/>
    </row>
    <row r="33" spans="2:6" ht="15" thickBot="1" x14ac:dyDescent="0.4">
      <c r="F33" s="85"/>
    </row>
    <row r="34" spans="2:6" ht="15" thickBot="1" x14ac:dyDescent="0.4">
      <c r="B34" s="193" t="s">
        <v>55</v>
      </c>
      <c r="C34" s="194" t="s">
        <v>62</v>
      </c>
      <c r="D34" s="194" t="s">
        <v>63</v>
      </c>
      <c r="E34" s="194" t="s">
        <v>64</v>
      </c>
      <c r="F34" s="197" t="s">
        <v>65</v>
      </c>
    </row>
    <row r="35" spans="2:6" x14ac:dyDescent="0.35">
      <c r="B35" s="184"/>
      <c r="C35" s="185"/>
      <c r="D35" s="186"/>
      <c r="E35" s="198">
        <f t="shared" ref="E35:E46" si="1">C35-D35</f>
        <v>0</v>
      </c>
      <c r="F35" s="187"/>
    </row>
    <row r="36" spans="2:6" x14ac:dyDescent="0.35">
      <c r="B36" s="180"/>
      <c r="C36" s="88"/>
      <c r="D36" s="88"/>
      <c r="E36" s="199">
        <f t="shared" si="1"/>
        <v>0</v>
      </c>
      <c r="F36" s="181"/>
    </row>
    <row r="37" spans="2:6" x14ac:dyDescent="0.35">
      <c r="B37" s="180"/>
      <c r="C37" s="88"/>
      <c r="D37" s="88"/>
      <c r="E37" s="199">
        <f t="shared" si="1"/>
        <v>0</v>
      </c>
      <c r="F37" s="181"/>
    </row>
    <row r="38" spans="2:6" x14ac:dyDescent="0.35">
      <c r="B38" s="180"/>
      <c r="C38" s="88"/>
      <c r="D38" s="88"/>
      <c r="E38" s="199">
        <f t="shared" si="1"/>
        <v>0</v>
      </c>
      <c r="F38" s="181"/>
    </row>
    <row r="39" spans="2:6" x14ac:dyDescent="0.35">
      <c r="B39" s="180"/>
      <c r="C39" s="88"/>
      <c r="D39" s="88"/>
      <c r="E39" s="199">
        <f t="shared" si="1"/>
        <v>0</v>
      </c>
      <c r="F39" s="181"/>
    </row>
    <row r="40" spans="2:6" x14ac:dyDescent="0.35">
      <c r="B40" s="180"/>
      <c r="C40" s="88"/>
      <c r="D40" s="88"/>
      <c r="E40" s="199">
        <f t="shared" si="1"/>
        <v>0</v>
      </c>
      <c r="F40" s="181"/>
    </row>
    <row r="41" spans="2:6" x14ac:dyDescent="0.35">
      <c r="B41" s="180"/>
      <c r="C41" s="88"/>
      <c r="D41" s="88"/>
      <c r="E41" s="199">
        <f t="shared" si="1"/>
        <v>0</v>
      </c>
      <c r="F41" s="181"/>
    </row>
    <row r="42" spans="2:6" x14ac:dyDescent="0.35">
      <c r="B42" s="180"/>
      <c r="C42" s="88"/>
      <c r="D42" s="88"/>
      <c r="E42" s="199">
        <f t="shared" si="1"/>
        <v>0</v>
      </c>
      <c r="F42" s="181"/>
    </row>
    <row r="43" spans="2:6" x14ac:dyDescent="0.35">
      <c r="B43" s="180"/>
      <c r="C43" s="88"/>
      <c r="D43" s="88"/>
      <c r="E43" s="199">
        <f t="shared" si="1"/>
        <v>0</v>
      </c>
      <c r="F43" s="181"/>
    </row>
    <row r="44" spans="2:6" x14ac:dyDescent="0.35">
      <c r="B44" s="180"/>
      <c r="C44" s="88"/>
      <c r="D44" s="88"/>
      <c r="E44" s="199">
        <f t="shared" si="1"/>
        <v>0</v>
      </c>
      <c r="F44" s="181"/>
    </row>
    <row r="45" spans="2:6" x14ac:dyDescent="0.35">
      <c r="B45" s="180"/>
      <c r="C45" s="88"/>
      <c r="D45" s="88"/>
      <c r="E45" s="199">
        <f t="shared" si="1"/>
        <v>0</v>
      </c>
      <c r="F45" s="181"/>
    </row>
    <row r="46" spans="2:6" ht="15.5" x14ac:dyDescent="0.45">
      <c r="B46" s="180"/>
      <c r="C46" s="88"/>
      <c r="D46" s="88"/>
      <c r="E46" s="200">
        <f t="shared" si="1"/>
        <v>0</v>
      </c>
      <c r="F46" s="181"/>
    </row>
    <row r="47" spans="2:6" ht="15" thickBot="1" x14ac:dyDescent="0.4">
      <c r="B47" s="202" t="s">
        <v>66</v>
      </c>
      <c r="C47" s="182"/>
      <c r="D47" s="182"/>
      <c r="E47" s="201">
        <f>SUM(E35:E46)</f>
        <v>0</v>
      </c>
      <c r="F47" s="183"/>
    </row>
  </sheetData>
  <mergeCells count="4">
    <mergeCell ref="B25:C25"/>
    <mergeCell ref="B2:E2"/>
    <mergeCell ref="B27:H32"/>
    <mergeCell ref="B4: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A81"/>
  <sheetViews>
    <sheetView showGridLines="0" tabSelected="1" zoomScaleNormal="100" workbookViewId="0">
      <selection activeCell="J21" sqref="J21"/>
    </sheetView>
  </sheetViews>
  <sheetFormatPr defaultRowHeight="14.5" x14ac:dyDescent="0.35"/>
  <cols>
    <col min="2" max="2" width="18" customWidth="1"/>
    <col min="3" max="3" width="11.54296875" customWidth="1"/>
    <col min="4" max="6" width="9.54296875" customWidth="1"/>
    <col min="7" max="7" width="11" customWidth="1"/>
    <col min="9" max="9" width="10.1796875" bestFit="1" customWidth="1"/>
    <col min="10" max="10" width="11.1796875" bestFit="1" customWidth="1"/>
  </cols>
  <sheetData>
    <row r="2" spans="2:12" ht="24" thickBot="1" x14ac:dyDescent="0.6">
      <c r="B2" s="142" t="s">
        <v>67</v>
      </c>
      <c r="C2" s="142"/>
    </row>
    <row r="3" spans="2:12" ht="15.5" thickTop="1" thickBot="1" x14ac:dyDescent="0.4"/>
    <row r="4" spans="2:12" ht="14.5" customHeight="1" x14ac:dyDescent="0.35">
      <c r="B4" s="303" t="s">
        <v>68</v>
      </c>
      <c r="C4" s="344"/>
      <c r="D4" s="344"/>
      <c r="E4" s="344"/>
      <c r="F4" s="344"/>
      <c r="G4" s="344"/>
      <c r="H4" s="344"/>
      <c r="I4" s="344"/>
      <c r="J4" s="345"/>
    </row>
    <row r="5" spans="2:12" x14ac:dyDescent="0.35">
      <c r="B5" s="346"/>
      <c r="C5" s="347"/>
      <c r="D5" s="347"/>
      <c r="E5" s="347"/>
      <c r="F5" s="347"/>
      <c r="G5" s="347"/>
      <c r="H5" s="347"/>
      <c r="I5" s="347"/>
      <c r="J5" s="348"/>
    </row>
    <row r="6" spans="2:12" ht="28.5" customHeight="1" x14ac:dyDescent="0.35">
      <c r="B6" s="346"/>
      <c r="C6" s="347"/>
      <c r="D6" s="347"/>
      <c r="E6" s="347"/>
      <c r="F6" s="347"/>
      <c r="G6" s="347"/>
      <c r="H6" s="347"/>
      <c r="I6" s="347"/>
      <c r="J6" s="348"/>
    </row>
    <row r="7" spans="2:12" x14ac:dyDescent="0.35">
      <c r="B7" s="346"/>
      <c r="C7" s="347"/>
      <c r="D7" s="347"/>
      <c r="E7" s="347"/>
      <c r="F7" s="347"/>
      <c r="G7" s="347"/>
      <c r="H7" s="347"/>
      <c r="I7" s="347"/>
      <c r="J7" s="348"/>
    </row>
    <row r="8" spans="2:12" ht="33" customHeight="1" thickBot="1" x14ac:dyDescent="0.4">
      <c r="B8" s="349"/>
      <c r="C8" s="350"/>
      <c r="D8" s="350"/>
      <c r="E8" s="350"/>
      <c r="F8" s="350"/>
      <c r="G8" s="350"/>
      <c r="H8" s="350"/>
      <c r="I8" s="350"/>
      <c r="J8" s="351"/>
    </row>
    <row r="9" spans="2:12" x14ac:dyDescent="0.35">
      <c r="B9" s="4"/>
      <c r="C9" s="4"/>
      <c r="D9" s="4"/>
      <c r="E9" s="4"/>
      <c r="F9" s="4"/>
      <c r="G9" s="4"/>
      <c r="H9" s="4"/>
      <c r="I9" s="4"/>
      <c r="J9" s="4"/>
    </row>
    <row r="10" spans="2:12" ht="15.5" x14ac:dyDescent="0.35">
      <c r="B10" s="4"/>
      <c r="C10" s="4"/>
      <c r="D10" s="4"/>
      <c r="E10" s="4"/>
      <c r="F10" s="4"/>
      <c r="G10" s="4"/>
      <c r="H10" s="11" t="s">
        <v>18</v>
      </c>
      <c r="J10" s="12"/>
      <c r="K10" s="12"/>
      <c r="L10" s="13"/>
    </row>
    <row r="11" spans="2:12" ht="15" thickBot="1" x14ac:dyDescent="0.4">
      <c r="H11" s="10"/>
      <c r="I11" s="131" t="s">
        <v>20</v>
      </c>
      <c r="J11" s="54"/>
      <c r="K11" s="54"/>
      <c r="L11" s="54"/>
    </row>
    <row r="12" spans="2:12" ht="15" thickBot="1" x14ac:dyDescent="0.4">
      <c r="B12" s="171" t="s">
        <v>69</v>
      </c>
      <c r="C12" s="146">
        <v>9.7000000000000003E-2</v>
      </c>
      <c r="H12" s="7"/>
      <c r="I12" s="298" t="s">
        <v>21</v>
      </c>
      <c r="J12" s="299"/>
      <c r="K12" s="299"/>
      <c r="L12" s="299"/>
    </row>
    <row r="13" spans="2:12" ht="15" thickBot="1" x14ac:dyDescent="0.4">
      <c r="C13" s="343" t="s">
        <v>70</v>
      </c>
      <c r="D13" s="343"/>
      <c r="E13" s="343"/>
      <c r="F13" s="343"/>
      <c r="G13" s="343"/>
    </row>
    <row r="14" spans="2:12" x14ac:dyDescent="0.35">
      <c r="B14" s="172" t="s">
        <v>71</v>
      </c>
      <c r="C14" s="175">
        <v>1</v>
      </c>
      <c r="D14" s="175">
        <v>2</v>
      </c>
      <c r="E14" s="175">
        <v>3</v>
      </c>
      <c r="F14" s="175">
        <v>4</v>
      </c>
      <c r="G14" s="176">
        <v>5</v>
      </c>
    </row>
    <row r="15" spans="2:12" x14ac:dyDescent="0.35">
      <c r="B15" s="173">
        <v>500</v>
      </c>
      <c r="C15" s="147">
        <f>ABS(PMT($C$12/12,C$14*12,$B15))</f>
        <v>43.888210557893444</v>
      </c>
      <c r="D15" s="147">
        <f t="shared" ref="D15:G24" si="0">ABS(PMT($C$12/12,D$14*12,$B15))</f>
        <v>23.003292224907543</v>
      </c>
      <c r="E15" s="149" t="s">
        <v>72</v>
      </c>
      <c r="F15" s="149" t="s">
        <v>72</v>
      </c>
      <c r="G15" s="150" t="s">
        <v>72</v>
      </c>
      <c r="I15" s="129"/>
    </row>
    <row r="16" spans="2:12" x14ac:dyDescent="0.35">
      <c r="B16" s="173">
        <v>1000</v>
      </c>
      <c r="C16" s="147">
        <f t="shared" ref="C16:C17" si="1">ABS(PMT($C$12/12,C$14*12,$B16))</f>
        <v>87.776421115786889</v>
      </c>
      <c r="D16" s="147">
        <f t="shared" si="0"/>
        <v>46.006584449815087</v>
      </c>
      <c r="E16" s="149" t="s">
        <v>72</v>
      </c>
      <c r="F16" s="149" t="s">
        <v>72</v>
      </c>
      <c r="G16" s="150" t="s">
        <v>72</v>
      </c>
    </row>
    <row r="17" spans="2:10" x14ac:dyDescent="0.35">
      <c r="B17" s="173">
        <v>1500</v>
      </c>
      <c r="C17" s="147">
        <f t="shared" si="1"/>
        <v>131.6646316736803</v>
      </c>
      <c r="D17" s="147">
        <f t="shared" si="0"/>
        <v>69.009876674722634</v>
      </c>
      <c r="E17" s="147">
        <f t="shared" si="0"/>
        <v>48.189783541805873</v>
      </c>
      <c r="F17" s="149" t="s">
        <v>72</v>
      </c>
      <c r="G17" s="150" t="s">
        <v>72</v>
      </c>
    </row>
    <row r="18" spans="2:10" x14ac:dyDescent="0.35">
      <c r="B18" s="173">
        <v>2000</v>
      </c>
      <c r="C18" s="149" t="s">
        <v>72</v>
      </c>
      <c r="D18" s="147">
        <f t="shared" si="0"/>
        <v>92.013168899630173</v>
      </c>
      <c r="E18" s="147">
        <f t="shared" si="0"/>
        <v>64.253044722407836</v>
      </c>
      <c r="F18" s="147">
        <f t="shared" si="0"/>
        <v>50.437506482805951</v>
      </c>
      <c r="G18" s="150" t="s">
        <v>72</v>
      </c>
      <c r="J18" s="129"/>
    </row>
    <row r="19" spans="2:10" x14ac:dyDescent="0.35">
      <c r="B19" s="173">
        <v>2500</v>
      </c>
      <c r="C19" s="149" t="s">
        <v>72</v>
      </c>
      <c r="D19" s="147">
        <f t="shared" si="0"/>
        <v>115.01646112453771</v>
      </c>
      <c r="E19" s="147">
        <f t="shared" si="0"/>
        <v>80.316305903009791</v>
      </c>
      <c r="F19" s="147">
        <f t="shared" si="0"/>
        <v>63.046883103507433</v>
      </c>
      <c r="G19" s="150" t="s">
        <v>72</v>
      </c>
    </row>
    <row r="20" spans="2:10" x14ac:dyDescent="0.35">
      <c r="B20" s="173">
        <v>3000</v>
      </c>
      <c r="C20" s="149" t="s">
        <v>72</v>
      </c>
      <c r="D20" s="147">
        <f t="shared" si="0"/>
        <v>138.01975334944527</v>
      </c>
      <c r="E20" s="147">
        <f t="shared" si="0"/>
        <v>96.379567083611747</v>
      </c>
      <c r="F20" s="147">
        <f t="shared" si="0"/>
        <v>75.656259724208923</v>
      </c>
      <c r="G20" s="150" t="s">
        <v>72</v>
      </c>
    </row>
    <row r="21" spans="2:10" x14ac:dyDescent="0.35">
      <c r="B21" s="173">
        <v>4000</v>
      </c>
      <c r="C21" s="149" t="s">
        <v>72</v>
      </c>
      <c r="D21" s="147">
        <f t="shared" si="0"/>
        <v>184.02633779926035</v>
      </c>
      <c r="E21" s="147">
        <f t="shared" si="0"/>
        <v>128.50608944481567</v>
      </c>
      <c r="F21" s="147">
        <f t="shared" si="0"/>
        <v>100.8750129656119</v>
      </c>
      <c r="G21" s="144">
        <f t="shared" si="0"/>
        <v>84.398934683803219</v>
      </c>
    </row>
    <row r="22" spans="2:10" x14ac:dyDescent="0.35">
      <c r="B22" s="173">
        <v>5000</v>
      </c>
      <c r="C22" s="149" t="s">
        <v>72</v>
      </c>
      <c r="D22" s="149" t="s">
        <v>72</v>
      </c>
      <c r="E22" s="147">
        <f t="shared" si="0"/>
        <v>160.63261180601958</v>
      </c>
      <c r="F22" s="147">
        <f t="shared" si="0"/>
        <v>126.09376620701487</v>
      </c>
      <c r="G22" s="144">
        <f t="shared" si="0"/>
        <v>105.49866835475402</v>
      </c>
    </row>
    <row r="23" spans="2:10" x14ac:dyDescent="0.35">
      <c r="B23" s="173">
        <v>7500</v>
      </c>
      <c r="C23" s="149" t="s">
        <v>72</v>
      </c>
      <c r="D23" s="149" t="s">
        <v>72</v>
      </c>
      <c r="E23" s="149" t="s">
        <v>72</v>
      </c>
      <c r="F23" s="147">
        <f t="shared" si="0"/>
        <v>189.14064931052229</v>
      </c>
      <c r="G23" s="144">
        <f t="shared" si="0"/>
        <v>158.24800253213104</v>
      </c>
    </row>
    <row r="24" spans="2:10" ht="15" thickBot="1" x14ac:dyDescent="0.4">
      <c r="B24" s="174">
        <v>10000</v>
      </c>
      <c r="C24" s="151" t="s">
        <v>72</v>
      </c>
      <c r="D24" s="151" t="s">
        <v>72</v>
      </c>
      <c r="E24" s="151" t="s">
        <v>72</v>
      </c>
      <c r="F24" s="148">
        <f t="shared" si="0"/>
        <v>252.18753241402973</v>
      </c>
      <c r="G24" s="145">
        <f t="shared" si="0"/>
        <v>210.99733670950803</v>
      </c>
    </row>
    <row r="26" spans="2:10" ht="16" thickBot="1" x14ac:dyDescent="0.4">
      <c r="E26" s="240" t="s">
        <v>73</v>
      </c>
    </row>
    <row r="27" spans="2:10" x14ac:dyDescent="0.35">
      <c r="B27" s="177" t="s">
        <v>74</v>
      </c>
      <c r="C27" s="263">
        <f>'Start-up costs'!E22</f>
        <v>0</v>
      </c>
      <c r="E27" s="352" t="s">
        <v>74</v>
      </c>
      <c r="F27" s="353"/>
      <c r="G27" s="235">
        <v>7500</v>
      </c>
    </row>
    <row r="28" spans="2:10" x14ac:dyDescent="0.35">
      <c r="B28" s="178" t="s">
        <v>75</v>
      </c>
      <c r="C28" s="130">
        <v>5</v>
      </c>
      <c r="E28" s="340" t="s">
        <v>75</v>
      </c>
      <c r="F28" s="297"/>
      <c r="G28" s="236">
        <v>5</v>
      </c>
    </row>
    <row r="29" spans="2:10" x14ac:dyDescent="0.35">
      <c r="B29" s="178" t="s">
        <v>76</v>
      </c>
      <c r="C29" s="143">
        <f>C28*12</f>
        <v>60</v>
      </c>
      <c r="E29" s="340" t="s">
        <v>76</v>
      </c>
      <c r="F29" s="297"/>
      <c r="G29" s="237">
        <f>G28*12</f>
        <v>60</v>
      </c>
    </row>
    <row r="30" spans="2:10" x14ac:dyDescent="0.35">
      <c r="B30" s="178" t="s">
        <v>77</v>
      </c>
      <c r="C30" s="144">
        <f>IFERROR(ABS(ROUND(PMT($C$12/12,$C$29,$C$27),2))," ")</f>
        <v>0</v>
      </c>
      <c r="E30" s="340" t="s">
        <v>77</v>
      </c>
      <c r="F30" s="297"/>
      <c r="G30" s="238">
        <f>ABS(PMT($C$12/12,$G$29,$G$27))</f>
        <v>158.24800253213104</v>
      </c>
    </row>
    <row r="31" spans="2:10" x14ac:dyDescent="0.35">
      <c r="B31" s="178" t="s">
        <v>78</v>
      </c>
      <c r="C31" s="144">
        <f>IFERROR(C30*C29," ")</f>
        <v>0</v>
      </c>
      <c r="E31" s="340" t="s">
        <v>78</v>
      </c>
      <c r="F31" s="297"/>
      <c r="G31" s="238">
        <f>G30*G29</f>
        <v>9494.8801519278622</v>
      </c>
    </row>
    <row r="32" spans="2:10" ht="15" thickBot="1" x14ac:dyDescent="0.4">
      <c r="B32" s="179" t="s">
        <v>79</v>
      </c>
      <c r="C32" s="145" t="str">
        <f>IFERROR(CUMIPMT(C12/12,C29,C27,1,C29,0)," ")</f>
        <v xml:space="preserve"> </v>
      </c>
      <c r="E32" s="341" t="s">
        <v>79</v>
      </c>
      <c r="F32" s="342"/>
      <c r="G32" s="239">
        <f>CUMIPMT(C12/12,G29,G27,1,G29,0)</f>
        <v>-1994.8801519278604</v>
      </c>
    </row>
    <row r="39" spans="9:18" x14ac:dyDescent="0.35">
      <c r="I39" s="140"/>
      <c r="J39" s="140"/>
      <c r="K39" s="140"/>
      <c r="L39" s="140"/>
      <c r="M39" s="140"/>
      <c r="N39" s="140"/>
      <c r="O39" s="140"/>
      <c r="P39" s="140"/>
      <c r="Q39" s="140"/>
      <c r="R39" s="140"/>
    </row>
    <row r="40" spans="9:18" x14ac:dyDescent="0.35">
      <c r="I40" s="140"/>
      <c r="J40" s="140"/>
      <c r="K40" s="140"/>
      <c r="L40" s="140"/>
      <c r="M40" s="140"/>
      <c r="N40" s="140"/>
      <c r="O40" s="140"/>
      <c r="P40" s="140"/>
      <c r="Q40" s="140"/>
      <c r="R40" s="140"/>
    </row>
    <row r="41" spans="9:18" x14ac:dyDescent="0.35">
      <c r="I41" s="140"/>
      <c r="J41" s="140"/>
      <c r="K41" s="140"/>
      <c r="L41" s="140"/>
      <c r="M41" s="140"/>
      <c r="N41" s="140"/>
      <c r="O41" s="140"/>
      <c r="P41" s="140"/>
      <c r="Q41" s="140"/>
      <c r="R41" s="140"/>
    </row>
    <row r="42" spans="9:18" x14ac:dyDescent="0.35">
      <c r="I42" s="140"/>
      <c r="J42" s="140"/>
      <c r="K42" s="140"/>
      <c r="L42" s="140"/>
      <c r="M42" s="140"/>
      <c r="N42" s="140"/>
      <c r="O42" s="140"/>
      <c r="P42" s="140"/>
      <c r="Q42" s="140"/>
      <c r="R42" s="140"/>
    </row>
    <row r="43" spans="9:18" x14ac:dyDescent="0.35">
      <c r="I43" s="140"/>
      <c r="J43" s="140"/>
      <c r="K43" s="140"/>
      <c r="L43" s="140"/>
      <c r="M43" s="140"/>
      <c r="N43" s="140"/>
      <c r="O43" s="140"/>
      <c r="P43" s="140"/>
      <c r="Q43" s="140"/>
      <c r="R43" s="140"/>
    </row>
    <row r="44" spans="9:18" x14ac:dyDescent="0.35">
      <c r="I44" s="140"/>
      <c r="J44" s="140"/>
      <c r="K44" s="140"/>
      <c r="L44" s="140"/>
      <c r="M44" s="140"/>
      <c r="N44" s="140"/>
      <c r="O44" s="140"/>
      <c r="P44" s="140"/>
      <c r="Q44" s="140"/>
      <c r="R44" s="140"/>
    </row>
    <row r="45" spans="9:18" x14ac:dyDescent="0.35">
      <c r="I45" s="140"/>
      <c r="J45" s="140"/>
      <c r="K45" s="140"/>
      <c r="L45" s="140"/>
      <c r="M45" s="140"/>
      <c r="N45" s="140"/>
      <c r="O45" s="140"/>
      <c r="P45" s="140"/>
      <c r="Q45" s="140"/>
      <c r="R45" s="140"/>
    </row>
    <row r="46" spans="9:18" x14ac:dyDescent="0.35">
      <c r="I46" s="140"/>
      <c r="J46" s="140"/>
      <c r="K46" s="140"/>
      <c r="L46" s="140"/>
      <c r="M46" s="140"/>
      <c r="N46" s="140"/>
      <c r="O46" s="140"/>
      <c r="P46" s="140"/>
      <c r="Q46" s="140"/>
      <c r="R46" s="140"/>
    </row>
    <row r="47" spans="9:18" x14ac:dyDescent="0.35">
      <c r="I47" s="140"/>
      <c r="J47" s="140"/>
      <c r="K47" s="140"/>
      <c r="L47" s="140"/>
      <c r="M47" s="140"/>
      <c r="N47" s="140"/>
      <c r="O47" s="140"/>
      <c r="P47" s="140"/>
      <c r="Q47" s="140"/>
      <c r="R47" s="140"/>
    </row>
    <row r="48" spans="9:18" x14ac:dyDescent="0.35">
      <c r="I48" s="140"/>
      <c r="J48" s="140"/>
      <c r="K48" s="140"/>
      <c r="L48" s="140"/>
      <c r="M48" s="140"/>
      <c r="N48" s="140"/>
      <c r="O48" s="140"/>
      <c r="P48" s="140"/>
      <c r="Q48" s="140"/>
      <c r="R48" s="140"/>
    </row>
    <row r="49" spans="9:27" x14ac:dyDescent="0.35">
      <c r="I49" s="140"/>
      <c r="J49" s="140"/>
      <c r="K49" s="140"/>
      <c r="L49" s="140"/>
      <c r="M49" s="140"/>
      <c r="N49" s="140"/>
      <c r="O49" s="140"/>
      <c r="P49" s="140"/>
      <c r="Q49" s="140"/>
      <c r="R49" s="140"/>
    </row>
    <row r="50" spans="9:27" x14ac:dyDescent="0.35">
      <c r="I50" s="140"/>
      <c r="J50" s="140"/>
      <c r="K50" s="140"/>
      <c r="L50" s="140"/>
      <c r="M50" s="140"/>
      <c r="N50" s="140"/>
      <c r="O50" s="140"/>
      <c r="P50" s="140"/>
      <c r="Q50" s="140"/>
      <c r="R50" s="140"/>
    </row>
    <row r="51" spans="9:27" x14ac:dyDescent="0.35">
      <c r="I51" s="140"/>
      <c r="J51" s="140"/>
      <c r="K51" s="140"/>
      <c r="L51" s="140"/>
      <c r="M51" s="140"/>
      <c r="N51" s="140"/>
      <c r="O51" s="140"/>
      <c r="P51" s="140"/>
      <c r="Q51" s="140"/>
      <c r="R51" s="140"/>
    </row>
    <row r="52" spans="9:27" x14ac:dyDescent="0.35">
      <c r="I52" s="140"/>
      <c r="J52" s="140"/>
      <c r="K52" s="140"/>
      <c r="L52" s="140"/>
      <c r="M52" s="140"/>
      <c r="N52" s="140"/>
      <c r="O52" s="140"/>
      <c r="P52" s="140"/>
      <c r="Q52" s="140"/>
      <c r="R52" s="140"/>
    </row>
    <row r="53" spans="9:27" x14ac:dyDescent="0.35">
      <c r="I53" s="140"/>
      <c r="J53" s="140"/>
      <c r="K53" s="140"/>
      <c r="L53" s="140"/>
      <c r="M53" s="140"/>
      <c r="N53" s="140"/>
      <c r="O53" s="140"/>
      <c r="P53" s="140"/>
      <c r="Q53" s="140"/>
      <c r="R53" s="140"/>
    </row>
    <row r="54" spans="9:27" x14ac:dyDescent="0.35">
      <c r="I54" s="140"/>
      <c r="J54" s="140"/>
      <c r="K54" s="140"/>
      <c r="L54" s="140"/>
      <c r="M54" s="140"/>
      <c r="N54" s="140"/>
      <c r="O54" s="140"/>
      <c r="P54" s="140"/>
      <c r="Q54" s="140"/>
      <c r="R54" s="140"/>
    </row>
    <row r="55" spans="9:27" x14ac:dyDescent="0.35">
      <c r="I55" s="140"/>
      <c r="J55" s="140"/>
      <c r="K55" s="140"/>
      <c r="L55" s="140"/>
      <c r="M55" s="140"/>
      <c r="N55" s="140"/>
      <c r="O55" s="140"/>
      <c r="P55" s="140"/>
      <c r="Q55" s="140"/>
      <c r="R55" s="140"/>
    </row>
    <row r="56" spans="9:27" x14ac:dyDescent="0.35">
      <c r="I56" s="140"/>
      <c r="J56" s="140"/>
      <c r="K56" s="140"/>
      <c r="L56" s="140"/>
      <c r="M56" s="140"/>
      <c r="N56" s="140"/>
      <c r="O56" s="140"/>
      <c r="P56" s="140"/>
      <c r="Q56" s="140"/>
      <c r="R56" s="140"/>
    </row>
    <row r="57" spans="9:27" x14ac:dyDescent="0.35">
      <c r="I57" s="140"/>
      <c r="J57" s="140"/>
      <c r="K57" s="140"/>
      <c r="L57" s="140"/>
      <c r="M57" s="140"/>
      <c r="N57" s="140"/>
      <c r="O57" s="140"/>
      <c r="P57" s="140"/>
      <c r="Q57" s="140"/>
      <c r="R57" s="140"/>
    </row>
    <row r="58" spans="9:27" x14ac:dyDescent="0.35">
      <c r="I58" s="140"/>
      <c r="J58" s="140"/>
      <c r="K58" s="140"/>
      <c r="L58" s="140"/>
      <c r="M58" s="140"/>
      <c r="N58" s="140"/>
      <c r="O58" s="140"/>
      <c r="P58" s="140"/>
      <c r="Q58" s="140"/>
      <c r="R58" s="140"/>
    </row>
    <row r="60" spans="9:27" x14ac:dyDescent="0.35">
      <c r="P60" s="140"/>
      <c r="Q60" s="140"/>
      <c r="R60" s="140"/>
      <c r="S60" s="140"/>
      <c r="T60" s="140"/>
      <c r="U60" s="140"/>
      <c r="V60" s="140"/>
      <c r="W60" s="140"/>
      <c r="X60" s="140"/>
      <c r="Y60" s="140"/>
      <c r="Z60" s="140"/>
      <c r="AA60" s="140"/>
    </row>
    <row r="61" spans="9:27" x14ac:dyDescent="0.35">
      <c r="P61" s="140"/>
      <c r="Q61" s="140"/>
      <c r="R61" s="140"/>
      <c r="S61" s="140"/>
      <c r="T61" s="140"/>
      <c r="U61" s="140"/>
      <c r="V61" s="140"/>
      <c r="W61" s="140"/>
      <c r="X61" s="140"/>
      <c r="Y61" s="140"/>
      <c r="Z61" s="140"/>
      <c r="AA61" s="140"/>
    </row>
    <row r="62" spans="9:27" x14ac:dyDescent="0.35">
      <c r="P62" s="140"/>
      <c r="Q62" s="140"/>
      <c r="R62" s="140"/>
      <c r="S62" s="140"/>
      <c r="T62" s="140"/>
      <c r="U62" s="140"/>
      <c r="V62" s="140"/>
      <c r="W62" s="140"/>
      <c r="X62" s="140"/>
      <c r="Y62" s="140"/>
      <c r="Z62" s="140"/>
      <c r="AA62" s="140"/>
    </row>
    <row r="63" spans="9:27" x14ac:dyDescent="0.35">
      <c r="P63" s="140"/>
      <c r="Q63" s="140"/>
      <c r="R63" s="140"/>
      <c r="S63" s="140"/>
      <c r="T63" s="140"/>
      <c r="U63" s="140"/>
      <c r="V63" s="140"/>
      <c r="W63" s="140"/>
      <c r="X63" s="140"/>
      <c r="Y63" s="140"/>
      <c r="Z63" s="140"/>
      <c r="AA63" s="140"/>
    </row>
    <row r="64" spans="9:27" x14ac:dyDescent="0.35">
      <c r="P64" s="140"/>
      <c r="Q64" s="140"/>
      <c r="R64" s="140"/>
      <c r="S64" s="140"/>
      <c r="T64" s="140"/>
      <c r="U64" s="140"/>
      <c r="V64" s="140"/>
      <c r="W64" s="140"/>
      <c r="X64" s="140"/>
      <c r="Y64" s="140"/>
      <c r="Z64" s="140"/>
      <c r="AA64" s="140"/>
    </row>
    <row r="65" spans="16:27" x14ac:dyDescent="0.35">
      <c r="P65" s="140"/>
      <c r="Q65" s="140"/>
      <c r="R65" s="140"/>
      <c r="S65" s="140"/>
      <c r="T65" s="140"/>
      <c r="U65" s="140"/>
      <c r="V65" s="140"/>
      <c r="W65" s="140"/>
      <c r="X65" s="140"/>
      <c r="Y65" s="140"/>
      <c r="Z65" s="140"/>
      <c r="AA65" s="140"/>
    </row>
    <row r="66" spans="16:27" x14ac:dyDescent="0.35">
      <c r="P66" s="140"/>
      <c r="Q66" s="140"/>
      <c r="R66" s="140"/>
      <c r="S66" s="140"/>
      <c r="T66" s="140"/>
      <c r="U66" s="140"/>
      <c r="V66" s="140"/>
      <c r="W66" s="140"/>
      <c r="X66" s="140"/>
      <c r="Y66" s="140"/>
      <c r="Z66" s="140"/>
      <c r="AA66" s="140"/>
    </row>
    <row r="67" spans="16:27" x14ac:dyDescent="0.35">
      <c r="P67" s="140"/>
      <c r="Q67" s="140"/>
      <c r="R67" s="140"/>
      <c r="S67" s="140"/>
      <c r="T67" s="140"/>
      <c r="U67" s="140"/>
      <c r="V67" s="140"/>
      <c r="W67" s="140"/>
      <c r="X67" s="140"/>
      <c r="Y67" s="140"/>
      <c r="Z67" s="140"/>
      <c r="AA67" s="140"/>
    </row>
    <row r="68" spans="16:27" x14ac:dyDescent="0.35">
      <c r="P68" s="140"/>
      <c r="Q68" s="140"/>
      <c r="R68" s="140"/>
      <c r="S68" s="140"/>
      <c r="T68" s="140"/>
      <c r="U68" s="140"/>
      <c r="V68" s="140"/>
      <c r="W68" s="140"/>
      <c r="X68" s="140"/>
      <c r="Y68" s="140"/>
      <c r="Z68" s="140"/>
      <c r="AA68" s="140"/>
    </row>
    <row r="69" spans="16:27" x14ac:dyDescent="0.35">
      <c r="P69" s="140"/>
      <c r="Q69" s="140"/>
      <c r="R69" s="140"/>
      <c r="S69" s="140"/>
      <c r="T69" s="140"/>
      <c r="U69" s="140"/>
      <c r="V69" s="140"/>
      <c r="W69" s="140"/>
      <c r="X69" s="140"/>
      <c r="Y69" s="140"/>
      <c r="Z69" s="140"/>
      <c r="AA69" s="140"/>
    </row>
    <row r="70" spans="16:27" x14ac:dyDescent="0.35">
      <c r="P70" s="140"/>
      <c r="Q70" s="140"/>
      <c r="R70" s="140"/>
      <c r="S70" s="140"/>
      <c r="T70" s="140"/>
      <c r="U70" s="140"/>
      <c r="V70" s="140"/>
      <c r="W70" s="140"/>
      <c r="X70" s="140"/>
      <c r="Y70" s="140"/>
      <c r="Z70" s="140"/>
      <c r="AA70" s="140"/>
    </row>
    <row r="71" spans="16:27" x14ac:dyDescent="0.35">
      <c r="P71" s="140"/>
      <c r="Q71" s="140"/>
      <c r="R71" s="140"/>
      <c r="S71" s="140"/>
      <c r="T71" s="140"/>
      <c r="U71" s="140"/>
      <c r="V71" s="140"/>
      <c r="W71" s="140"/>
      <c r="X71" s="140"/>
      <c r="Y71" s="140"/>
      <c r="Z71" s="140"/>
      <c r="AA71" s="140"/>
    </row>
    <row r="72" spans="16:27" x14ac:dyDescent="0.35">
      <c r="P72" s="140"/>
      <c r="Q72" s="140"/>
      <c r="R72" s="140"/>
      <c r="S72" s="140"/>
      <c r="T72" s="140"/>
      <c r="U72" s="140"/>
      <c r="V72" s="140"/>
      <c r="W72" s="140"/>
      <c r="X72" s="140"/>
      <c r="Y72" s="140"/>
      <c r="Z72" s="140"/>
      <c r="AA72" s="140"/>
    </row>
    <row r="73" spans="16:27" x14ac:dyDescent="0.35">
      <c r="P73" s="140"/>
      <c r="Q73" s="140"/>
      <c r="R73" s="140"/>
      <c r="S73" s="140"/>
      <c r="T73" s="140"/>
      <c r="U73" s="140"/>
      <c r="V73" s="140"/>
      <c r="W73" s="140"/>
      <c r="X73" s="140"/>
      <c r="Y73" s="140"/>
      <c r="Z73" s="140"/>
      <c r="AA73" s="140"/>
    </row>
    <row r="74" spans="16:27" x14ac:dyDescent="0.35">
      <c r="P74" s="140"/>
      <c r="Q74" s="140"/>
      <c r="R74" s="140"/>
      <c r="S74" s="140"/>
      <c r="T74" s="140"/>
      <c r="U74" s="140"/>
      <c r="V74" s="140"/>
      <c r="W74" s="140"/>
      <c r="X74" s="140"/>
      <c r="Y74" s="140"/>
      <c r="Z74" s="140"/>
      <c r="AA74" s="140"/>
    </row>
    <row r="75" spans="16:27" x14ac:dyDescent="0.35">
      <c r="P75" s="140"/>
      <c r="Q75" s="140"/>
      <c r="R75" s="140"/>
      <c r="S75" s="140"/>
      <c r="T75" s="140"/>
      <c r="U75" s="140"/>
      <c r="V75" s="140"/>
      <c r="W75" s="140"/>
      <c r="X75" s="140"/>
      <c r="Y75" s="140"/>
      <c r="Z75" s="140"/>
      <c r="AA75" s="140"/>
    </row>
    <row r="76" spans="16:27" x14ac:dyDescent="0.35">
      <c r="P76" s="140"/>
      <c r="Q76" s="140"/>
      <c r="R76" s="140"/>
      <c r="S76" s="140"/>
      <c r="T76" s="140"/>
      <c r="U76" s="140"/>
      <c r="V76" s="140"/>
      <c r="W76" s="140"/>
      <c r="X76" s="140"/>
      <c r="Y76" s="140"/>
      <c r="Z76" s="140"/>
      <c r="AA76" s="140"/>
    </row>
    <row r="77" spans="16:27" x14ac:dyDescent="0.35">
      <c r="P77" s="140"/>
      <c r="Q77" s="140"/>
      <c r="R77" s="140"/>
      <c r="S77" s="140"/>
      <c r="T77" s="140"/>
      <c r="U77" s="140"/>
      <c r="V77" s="140"/>
      <c r="W77" s="140"/>
      <c r="X77" s="140"/>
      <c r="Y77" s="140"/>
      <c r="Z77" s="140"/>
      <c r="AA77" s="140"/>
    </row>
    <row r="78" spans="16:27" x14ac:dyDescent="0.35">
      <c r="P78" s="140"/>
      <c r="Q78" s="140"/>
      <c r="R78" s="140"/>
      <c r="S78" s="140"/>
      <c r="T78" s="140"/>
      <c r="U78" s="140"/>
      <c r="V78" s="140"/>
      <c r="W78" s="140"/>
      <c r="X78" s="140"/>
      <c r="Y78" s="140"/>
      <c r="Z78" s="140"/>
      <c r="AA78" s="140"/>
    </row>
    <row r="79" spans="16:27" x14ac:dyDescent="0.35">
      <c r="P79" s="140"/>
      <c r="Q79" s="140"/>
      <c r="R79" s="140"/>
      <c r="S79" s="140"/>
      <c r="T79" s="140"/>
      <c r="U79" s="140"/>
      <c r="V79" s="140"/>
      <c r="W79" s="140"/>
      <c r="X79" s="140"/>
      <c r="Y79" s="140"/>
      <c r="Z79" s="140"/>
      <c r="AA79" s="140"/>
    </row>
    <row r="80" spans="16:27" x14ac:dyDescent="0.35">
      <c r="P80" s="140"/>
      <c r="Q80" s="140"/>
      <c r="R80" s="140"/>
      <c r="S80" s="140"/>
      <c r="T80" s="140"/>
      <c r="U80" s="140"/>
      <c r="V80" s="140"/>
      <c r="W80" s="140"/>
      <c r="X80" s="140"/>
      <c r="Y80" s="140"/>
      <c r="Z80" s="140"/>
      <c r="AA80" s="140"/>
    </row>
    <row r="81" spans="16:27" x14ac:dyDescent="0.35">
      <c r="P81" s="140"/>
      <c r="Q81" s="140"/>
      <c r="R81" s="140"/>
      <c r="S81" s="140"/>
      <c r="T81" s="140"/>
      <c r="U81" s="140"/>
      <c r="V81" s="140"/>
      <c r="W81" s="140"/>
      <c r="X81" s="140"/>
      <c r="Y81" s="140"/>
      <c r="Z81" s="140"/>
      <c r="AA81" s="140"/>
    </row>
  </sheetData>
  <sheetProtection selectLockedCells="1"/>
  <mergeCells count="9">
    <mergeCell ref="E30:F30"/>
    <mergeCell ref="E31:F31"/>
    <mergeCell ref="E32:F32"/>
    <mergeCell ref="C13:G13"/>
    <mergeCell ref="B4:J8"/>
    <mergeCell ref="I12:L12"/>
    <mergeCell ref="E27:F27"/>
    <mergeCell ref="E28:F28"/>
    <mergeCell ref="E29:F29"/>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V197"/>
  <sheetViews>
    <sheetView showGridLines="0" showZeros="0" topLeftCell="A48" zoomScale="80" zoomScaleNormal="80" workbookViewId="0">
      <selection activeCell="P85" sqref="P85"/>
    </sheetView>
  </sheetViews>
  <sheetFormatPr defaultColWidth="8.81640625" defaultRowHeight="14.5" x14ac:dyDescent="0.35"/>
  <cols>
    <col min="1" max="1" width="8.81640625" style="94"/>
    <col min="2" max="2" width="11.54296875" style="94" customWidth="1"/>
    <col min="3" max="3" width="45.36328125" style="94" bestFit="1" customWidth="1"/>
    <col min="4" max="4" width="13.54296875" style="230" customWidth="1"/>
    <col min="5" max="5" width="11.7265625" style="94" bestFit="1" customWidth="1"/>
    <col min="6" max="14" width="12.7265625" style="94" bestFit="1" customWidth="1"/>
    <col min="15" max="15" width="10.1796875" style="94" customWidth="1"/>
    <col min="16" max="16" width="12.7265625" style="94" bestFit="1" customWidth="1"/>
    <col min="17" max="17" width="13.81640625" style="94" bestFit="1" customWidth="1"/>
    <col min="18" max="18" width="8.81640625" style="94"/>
    <col min="19" max="19" width="99.453125" style="94" customWidth="1"/>
    <col min="20" max="36" width="8.81640625" style="94"/>
    <col min="37" max="37" width="11.453125" style="94" bestFit="1" customWidth="1"/>
    <col min="38" max="38" width="3.453125" style="94" hidden="1" customWidth="1"/>
    <col min="39" max="39" width="11.453125" style="94" hidden="1" customWidth="1"/>
    <col min="40" max="42" width="0" style="94" hidden="1" customWidth="1"/>
    <col min="43" max="16384" width="8.81640625" style="94"/>
  </cols>
  <sheetData>
    <row r="2" spans="2:41" ht="24" thickBot="1" x14ac:dyDescent="0.6">
      <c r="C2" s="142" t="s">
        <v>80</v>
      </c>
      <c r="D2" s="260"/>
      <c r="AM2" t="s">
        <v>5</v>
      </c>
      <c r="AN2">
        <v>1</v>
      </c>
      <c r="AO2" t="s">
        <v>5</v>
      </c>
    </row>
    <row r="3" spans="2:41" ht="15.5" thickTop="1" thickBot="1" x14ac:dyDescent="0.4">
      <c r="AM3" t="s">
        <v>6</v>
      </c>
      <c r="AN3">
        <v>2</v>
      </c>
      <c r="AO3" t="s">
        <v>6</v>
      </c>
    </row>
    <row r="4" spans="2:41" ht="14.5" customHeight="1" x14ac:dyDescent="0.35">
      <c r="C4" s="367" t="s">
        <v>81</v>
      </c>
      <c r="D4" s="368"/>
      <c r="E4" s="368"/>
      <c r="F4" s="368"/>
      <c r="G4" s="368"/>
      <c r="H4" s="368"/>
      <c r="I4" s="368"/>
      <c r="J4" s="368"/>
      <c r="K4" s="368"/>
      <c r="L4" s="369"/>
      <c r="AM4" t="s">
        <v>8</v>
      </c>
      <c r="AN4">
        <v>3</v>
      </c>
      <c r="AO4" t="s">
        <v>8</v>
      </c>
    </row>
    <row r="5" spans="2:41" x14ac:dyDescent="0.35">
      <c r="C5" s="370"/>
      <c r="D5" s="371"/>
      <c r="E5" s="371"/>
      <c r="F5" s="371"/>
      <c r="G5" s="371"/>
      <c r="H5" s="371"/>
      <c r="I5" s="371"/>
      <c r="J5" s="371"/>
      <c r="K5" s="371"/>
      <c r="L5" s="372"/>
      <c r="AM5" t="s">
        <v>9</v>
      </c>
      <c r="AN5">
        <v>4</v>
      </c>
      <c r="AO5" t="s">
        <v>9</v>
      </c>
    </row>
    <row r="6" spans="2:41" x14ac:dyDescent="0.35">
      <c r="C6" s="370"/>
      <c r="D6" s="371"/>
      <c r="E6" s="371"/>
      <c r="F6" s="371"/>
      <c r="G6" s="371"/>
      <c r="H6" s="371"/>
      <c r="I6" s="371"/>
      <c r="J6" s="371"/>
      <c r="K6" s="371"/>
      <c r="L6" s="372"/>
      <c r="AM6" t="s">
        <v>10</v>
      </c>
      <c r="AN6">
        <v>5</v>
      </c>
      <c r="AO6" t="s">
        <v>10</v>
      </c>
    </row>
    <row r="7" spans="2:41" ht="14.5" customHeight="1" x14ac:dyDescent="0.35">
      <c r="C7" s="370"/>
      <c r="D7" s="371"/>
      <c r="E7" s="371"/>
      <c r="F7" s="371"/>
      <c r="G7" s="371"/>
      <c r="H7" s="371"/>
      <c r="I7" s="371"/>
      <c r="J7" s="371"/>
      <c r="K7" s="371"/>
      <c r="L7" s="372"/>
      <c r="AM7" t="s">
        <v>11</v>
      </c>
      <c r="AN7">
        <v>6</v>
      </c>
      <c r="AO7" t="s">
        <v>11</v>
      </c>
    </row>
    <row r="8" spans="2:41" x14ac:dyDescent="0.35">
      <c r="C8" s="370"/>
      <c r="D8" s="371"/>
      <c r="E8" s="371"/>
      <c r="F8" s="371"/>
      <c r="G8" s="371"/>
      <c r="H8" s="371"/>
      <c r="I8" s="371"/>
      <c r="J8" s="371"/>
      <c r="K8" s="371"/>
      <c r="L8" s="372"/>
      <c r="AM8" t="s">
        <v>12</v>
      </c>
      <c r="AN8">
        <v>7</v>
      </c>
      <c r="AO8" t="s">
        <v>12</v>
      </c>
    </row>
    <row r="9" spans="2:41" ht="15.5" x14ac:dyDescent="0.35">
      <c r="C9" s="370"/>
      <c r="D9" s="371"/>
      <c r="E9" s="371"/>
      <c r="F9" s="371"/>
      <c r="G9" s="371"/>
      <c r="H9" s="371"/>
      <c r="I9" s="371"/>
      <c r="J9" s="371"/>
      <c r="K9" s="371"/>
      <c r="L9" s="372"/>
      <c r="N9" s="11" t="s">
        <v>18</v>
      </c>
      <c r="O9"/>
      <c r="P9" s="12"/>
      <c r="Q9" s="12"/>
      <c r="R9" s="13"/>
      <c r="AM9" t="s">
        <v>13</v>
      </c>
      <c r="AN9">
        <v>8</v>
      </c>
      <c r="AO9" t="s">
        <v>13</v>
      </c>
    </row>
    <row r="10" spans="2:41" ht="14.5" customHeight="1" x14ac:dyDescent="0.35">
      <c r="C10" s="370"/>
      <c r="D10" s="371"/>
      <c r="E10" s="371"/>
      <c r="F10" s="371"/>
      <c r="G10" s="371"/>
      <c r="H10" s="371"/>
      <c r="I10" s="371"/>
      <c r="J10" s="371"/>
      <c r="K10" s="371"/>
      <c r="L10" s="372"/>
      <c r="N10" s="10"/>
      <c r="O10" s="131" t="s">
        <v>20</v>
      </c>
      <c r="P10" s="54"/>
      <c r="Q10" s="54"/>
      <c r="R10" s="54"/>
      <c r="AM10" t="s">
        <v>14</v>
      </c>
      <c r="AN10">
        <v>9</v>
      </c>
      <c r="AO10" t="s">
        <v>14</v>
      </c>
    </row>
    <row r="11" spans="2:41" ht="14.5" customHeight="1" thickBot="1" x14ac:dyDescent="0.4">
      <c r="C11" s="373"/>
      <c r="D11" s="374"/>
      <c r="E11" s="374"/>
      <c r="F11" s="374"/>
      <c r="G11" s="374"/>
      <c r="H11" s="374"/>
      <c r="I11" s="374"/>
      <c r="J11" s="374"/>
      <c r="K11" s="374"/>
      <c r="L11" s="375"/>
      <c r="N11" s="7"/>
      <c r="O11" s="298" t="s">
        <v>21</v>
      </c>
      <c r="P11" s="299"/>
      <c r="Q11" s="299"/>
      <c r="R11" s="299"/>
      <c r="AM11" t="s">
        <v>15</v>
      </c>
      <c r="AN11">
        <v>10</v>
      </c>
      <c r="AO11" t="s">
        <v>15</v>
      </c>
    </row>
    <row r="12" spans="2:41" ht="21.5" thickBot="1" x14ac:dyDescent="0.55000000000000004">
      <c r="S12" s="99" t="s">
        <v>51</v>
      </c>
      <c r="T12" s="132"/>
      <c r="AM12" t="s">
        <v>16</v>
      </c>
      <c r="AN12">
        <v>11</v>
      </c>
      <c r="AO12" t="s">
        <v>16</v>
      </c>
    </row>
    <row r="13" spans="2:41" ht="16" thickTop="1" x14ac:dyDescent="0.35">
      <c r="B13" s="105"/>
      <c r="C13" s="105"/>
      <c r="D13" s="241"/>
      <c r="E13" s="376" t="s">
        <v>39</v>
      </c>
      <c r="F13" s="377"/>
      <c r="G13" s="377"/>
      <c r="H13" s="377"/>
      <c r="I13" s="377"/>
      <c r="J13" s="377"/>
      <c r="K13" s="377"/>
      <c r="L13" s="377"/>
      <c r="M13" s="377"/>
      <c r="N13" s="377"/>
      <c r="O13" s="377"/>
      <c r="P13" s="378"/>
      <c r="Q13" s="233"/>
      <c r="S13" s="104" t="s">
        <v>82</v>
      </c>
      <c r="T13" s="43"/>
      <c r="AM13" t="s">
        <v>17</v>
      </c>
      <c r="AN13">
        <v>12</v>
      </c>
      <c r="AO13" t="s">
        <v>17</v>
      </c>
    </row>
    <row r="14" spans="2:41" ht="15.5" x14ac:dyDescent="0.35">
      <c r="B14" s="89"/>
      <c r="C14" s="89"/>
      <c r="D14" s="241"/>
      <c r="E14" s="234">
        <v>1</v>
      </c>
      <c r="F14" s="234">
        <v>2</v>
      </c>
      <c r="G14" s="234">
        <v>3</v>
      </c>
      <c r="H14" s="234">
        <v>4</v>
      </c>
      <c r="I14" s="234">
        <v>5</v>
      </c>
      <c r="J14" s="234">
        <v>6</v>
      </c>
      <c r="K14" s="234">
        <v>7</v>
      </c>
      <c r="L14" s="234">
        <v>8</v>
      </c>
      <c r="M14" s="234">
        <v>9</v>
      </c>
      <c r="N14" s="234">
        <v>10</v>
      </c>
      <c r="O14" s="234">
        <v>11</v>
      </c>
      <c r="P14" s="234">
        <v>12</v>
      </c>
    </row>
    <row r="15" spans="2:41" ht="47" thickBot="1" x14ac:dyDescent="0.4">
      <c r="B15" s="362" t="s">
        <v>83</v>
      </c>
      <c r="C15" s="363"/>
      <c r="D15" s="152" t="s">
        <v>84</v>
      </c>
      <c r="E15" s="106">
        <f>'Sales forecast'!E16</f>
        <v>0</v>
      </c>
      <c r="F15" s="83" t="str">
        <f t="shared" ref="F15:P15" si="0">IFERROR(VLOOKUP(IF(VLOOKUP(E15,$AM$2:$AN$14,2,FALSE)+1&gt;12,1,VLOOKUP(E15,$AM$2:$AN$14,2,FALSE)+1),$AN$2:$AO$14,2)," ")</f>
        <v xml:space="preserve"> </v>
      </c>
      <c r="G15" s="83" t="str">
        <f t="shared" si="0"/>
        <v xml:space="preserve"> </v>
      </c>
      <c r="H15" s="83" t="str">
        <f t="shared" si="0"/>
        <v xml:space="preserve"> </v>
      </c>
      <c r="I15" s="83" t="str">
        <f t="shared" si="0"/>
        <v xml:space="preserve"> </v>
      </c>
      <c r="J15" s="83" t="str">
        <f t="shared" si="0"/>
        <v xml:space="preserve"> </v>
      </c>
      <c r="K15" s="83" t="str">
        <f t="shared" si="0"/>
        <v xml:space="preserve"> </v>
      </c>
      <c r="L15" s="83" t="str">
        <f t="shared" si="0"/>
        <v xml:space="preserve"> </v>
      </c>
      <c r="M15" s="83" t="str">
        <f t="shared" si="0"/>
        <v xml:space="preserve"> </v>
      </c>
      <c r="N15" s="83" t="str">
        <f t="shared" si="0"/>
        <v xml:space="preserve"> </v>
      </c>
      <c r="O15" s="83" t="str">
        <f t="shared" si="0"/>
        <v xml:space="preserve"> </v>
      </c>
      <c r="P15" s="83" t="str">
        <f t="shared" si="0"/>
        <v xml:space="preserve"> </v>
      </c>
      <c r="Q15" s="232" t="s">
        <v>59</v>
      </c>
    </row>
    <row r="16" spans="2:41" ht="15.5" x14ac:dyDescent="0.35">
      <c r="B16" s="364" t="s">
        <v>85</v>
      </c>
      <c r="C16" s="154" t="s">
        <v>203</v>
      </c>
      <c r="D16" s="114"/>
      <c r="E16" s="115">
        <f>'Sales forecast'!D61</f>
        <v>0</v>
      </c>
      <c r="F16" s="115">
        <f>'Sales forecast'!E61</f>
        <v>0</v>
      </c>
      <c r="G16" s="115">
        <f>'Sales forecast'!F61</f>
        <v>0</v>
      </c>
      <c r="H16" s="115">
        <f>'Sales forecast'!G61</f>
        <v>0</v>
      </c>
      <c r="I16" s="115">
        <f>'Sales forecast'!H61</f>
        <v>0</v>
      </c>
      <c r="J16" s="115">
        <f>'Sales forecast'!I61</f>
        <v>0</v>
      </c>
      <c r="K16" s="115">
        <f>'Sales forecast'!J61</f>
        <v>0</v>
      </c>
      <c r="L16" s="115">
        <f>'Sales forecast'!K61</f>
        <v>0</v>
      </c>
      <c r="M16" s="115">
        <f>'Sales forecast'!L61</f>
        <v>0</v>
      </c>
      <c r="N16" s="115">
        <f>'Sales forecast'!M61</f>
        <v>0</v>
      </c>
      <c r="O16" s="115">
        <f>'Sales forecast'!N61</f>
        <v>0</v>
      </c>
      <c r="P16" s="115">
        <f>'Sales forecast'!O61</f>
        <v>0</v>
      </c>
      <c r="Q16" s="108">
        <f>SUM(D16:P16)</f>
        <v>0</v>
      </c>
      <c r="S16" s="133"/>
    </row>
    <row r="17" spans="2:19" ht="15.5" x14ac:dyDescent="0.35">
      <c r="B17" s="365"/>
      <c r="C17" s="95" t="s">
        <v>86</v>
      </c>
      <c r="D17" s="116"/>
      <c r="E17" s="117"/>
      <c r="F17" s="117"/>
      <c r="G17" s="117"/>
      <c r="H17" s="117"/>
      <c r="I17" s="117"/>
      <c r="J17" s="117"/>
      <c r="K17" s="117"/>
      <c r="L17" s="117"/>
      <c r="M17" s="117"/>
      <c r="N17" s="117"/>
      <c r="O17" s="117"/>
      <c r="P17" s="117"/>
      <c r="Q17" s="109"/>
      <c r="S17" s="133"/>
    </row>
    <row r="18" spans="2:19" ht="16" thickBot="1" x14ac:dyDescent="0.4">
      <c r="B18" s="366"/>
      <c r="C18" s="211"/>
      <c r="D18" s="118"/>
      <c r="E18" s="119"/>
      <c r="F18" s="119"/>
      <c r="G18" s="119"/>
      <c r="H18" s="119"/>
      <c r="I18" s="119"/>
      <c r="J18" s="119"/>
      <c r="K18" s="119"/>
      <c r="L18" s="119"/>
      <c r="M18" s="119"/>
      <c r="N18" s="119"/>
      <c r="O18" s="119"/>
      <c r="P18" s="119"/>
      <c r="Q18" s="110">
        <f t="shared" ref="Q18:Q27" si="1">SUM(D18:P18)</f>
        <v>0</v>
      </c>
      <c r="S18" s="133"/>
    </row>
    <row r="19" spans="2:19" ht="15.5" x14ac:dyDescent="0.35">
      <c r="B19" s="364" t="s">
        <v>87</v>
      </c>
      <c r="C19" s="154" t="s">
        <v>88</v>
      </c>
      <c r="D19" s="257">
        <f>'Loan Amortization'!$C$27</f>
        <v>0</v>
      </c>
      <c r="E19" s="120"/>
      <c r="F19" s="120"/>
      <c r="G19" s="120"/>
      <c r="H19" s="120"/>
      <c r="I19" s="120"/>
      <c r="J19" s="120"/>
      <c r="K19" s="120"/>
      <c r="L19" s="120"/>
      <c r="M19" s="120"/>
      <c r="N19" s="120"/>
      <c r="O19" s="120"/>
      <c r="P19" s="120"/>
      <c r="Q19" s="108">
        <f t="shared" si="1"/>
        <v>0</v>
      </c>
      <c r="S19" s="133"/>
    </row>
    <row r="20" spans="2:19" ht="15.5" x14ac:dyDescent="0.35">
      <c r="B20" s="365"/>
      <c r="C20" s="95" t="s">
        <v>89</v>
      </c>
      <c r="D20" s="116"/>
      <c r="E20" s="121"/>
      <c r="F20" s="121"/>
      <c r="G20" s="121"/>
      <c r="H20" s="121"/>
      <c r="I20" s="121"/>
      <c r="J20" s="121"/>
      <c r="K20" s="121"/>
      <c r="L20" s="121"/>
      <c r="M20" s="121"/>
      <c r="N20" s="121"/>
      <c r="O20" s="121"/>
      <c r="P20" s="121"/>
      <c r="Q20" s="109">
        <f t="shared" si="1"/>
        <v>0</v>
      </c>
      <c r="S20" s="133"/>
    </row>
    <row r="21" spans="2:19" ht="16" thickBot="1" x14ac:dyDescent="0.4">
      <c r="B21" s="366"/>
      <c r="C21" s="211" t="s">
        <v>90</v>
      </c>
      <c r="D21" s="118"/>
      <c r="E21" s="119"/>
      <c r="F21" s="119"/>
      <c r="G21" s="119"/>
      <c r="H21" s="119"/>
      <c r="I21" s="119"/>
      <c r="J21" s="119"/>
      <c r="K21" s="119"/>
      <c r="L21" s="119"/>
      <c r="M21" s="119"/>
      <c r="N21" s="119"/>
      <c r="O21" s="119"/>
      <c r="P21" s="119"/>
      <c r="Q21" s="110">
        <f t="shared" si="1"/>
        <v>0</v>
      </c>
      <c r="S21" s="133"/>
    </row>
    <row r="22" spans="2:19" ht="16" thickBot="1" x14ac:dyDescent="0.4">
      <c r="B22" s="153" t="s">
        <v>91</v>
      </c>
      <c r="C22" s="212"/>
      <c r="D22" s="264">
        <f>'Start-up costs'!D22</f>
        <v>0</v>
      </c>
      <c r="E22" s="123"/>
      <c r="F22" s="123"/>
      <c r="G22" s="123"/>
      <c r="H22" s="123"/>
      <c r="I22" s="123"/>
      <c r="J22" s="123"/>
      <c r="K22" s="123"/>
      <c r="L22" s="123"/>
      <c r="M22" s="123"/>
      <c r="N22" s="123"/>
      <c r="O22" s="123"/>
      <c r="P22" s="123"/>
      <c r="Q22" s="111">
        <f t="shared" si="1"/>
        <v>0</v>
      </c>
      <c r="S22" s="133"/>
    </row>
    <row r="23" spans="2:19" ht="15.5" x14ac:dyDescent="0.35">
      <c r="B23" s="379" t="s">
        <v>92</v>
      </c>
      <c r="C23" s="154" t="s">
        <v>93</v>
      </c>
      <c r="D23" s="114"/>
      <c r="E23" s="120"/>
      <c r="F23" s="120"/>
      <c r="G23" s="120"/>
      <c r="H23" s="120"/>
      <c r="I23" s="120"/>
      <c r="J23" s="120"/>
      <c r="K23" s="120"/>
      <c r="L23" s="120"/>
      <c r="M23" s="120"/>
      <c r="N23" s="120"/>
      <c r="O23" s="120"/>
      <c r="P23" s="120"/>
      <c r="Q23" s="108">
        <f t="shared" si="1"/>
        <v>0</v>
      </c>
      <c r="S23" s="133"/>
    </row>
    <row r="24" spans="2:19" ht="15.5" x14ac:dyDescent="0.35">
      <c r="B24" s="380"/>
      <c r="C24" s="253" t="s">
        <v>94</v>
      </c>
      <c r="D24" s="209"/>
      <c r="E24" s="210"/>
      <c r="F24" s="210"/>
      <c r="G24" s="210"/>
      <c r="H24" s="210"/>
      <c r="I24" s="210"/>
      <c r="J24" s="210"/>
      <c r="K24" s="210"/>
      <c r="L24" s="210"/>
      <c r="M24" s="210"/>
      <c r="N24" s="210"/>
      <c r="O24" s="210"/>
      <c r="P24" s="210"/>
      <c r="Q24" s="109">
        <f t="shared" si="1"/>
        <v>0</v>
      </c>
      <c r="S24" s="133"/>
    </row>
    <row r="25" spans="2:19" ht="15.5" x14ac:dyDescent="0.35">
      <c r="B25" s="380"/>
      <c r="C25" s="213" t="s">
        <v>95</v>
      </c>
      <c r="D25" s="209"/>
      <c r="E25" s="210"/>
      <c r="F25" s="210"/>
      <c r="G25" s="210"/>
      <c r="H25" s="210"/>
      <c r="I25" s="210"/>
      <c r="J25" s="210"/>
      <c r="K25" s="210"/>
      <c r="L25" s="210"/>
      <c r="M25" s="210"/>
      <c r="N25" s="210"/>
      <c r="O25" s="210"/>
      <c r="P25" s="210"/>
      <c r="Q25" s="109">
        <f t="shared" si="1"/>
        <v>0</v>
      </c>
      <c r="S25" s="133"/>
    </row>
    <row r="26" spans="2:19" ht="15.5" x14ac:dyDescent="0.35">
      <c r="B26" s="380"/>
      <c r="C26" s="95" t="s">
        <v>96</v>
      </c>
      <c r="D26" s="116"/>
      <c r="E26" s="121"/>
      <c r="F26" s="121"/>
      <c r="G26" s="121"/>
      <c r="H26" s="121"/>
      <c r="I26" s="121"/>
      <c r="J26" s="121"/>
      <c r="K26" s="121"/>
      <c r="L26" s="121"/>
      <c r="M26" s="121"/>
      <c r="N26" s="121"/>
      <c r="O26" s="121"/>
      <c r="P26" s="121"/>
      <c r="Q26" s="109">
        <f t="shared" si="1"/>
        <v>0</v>
      </c>
      <c r="S26" s="133"/>
    </row>
    <row r="27" spans="2:19" ht="16" thickBot="1" x14ac:dyDescent="0.4">
      <c r="B27" s="381"/>
      <c r="C27" s="211" t="s">
        <v>97</v>
      </c>
      <c r="D27" s="118"/>
      <c r="E27" s="119"/>
      <c r="F27" s="119"/>
      <c r="G27" s="119"/>
      <c r="H27" s="119"/>
      <c r="I27" s="119"/>
      <c r="J27" s="119"/>
      <c r="K27" s="119"/>
      <c r="L27" s="119"/>
      <c r="M27" s="119"/>
      <c r="N27" s="119"/>
      <c r="O27" s="119"/>
      <c r="P27" s="119"/>
      <c r="Q27" s="137">
        <f t="shared" si="1"/>
        <v>0</v>
      </c>
      <c r="S27" s="133"/>
    </row>
    <row r="28" spans="2:19" ht="18.5" x14ac:dyDescent="0.35">
      <c r="B28" s="354" t="s">
        <v>98</v>
      </c>
      <c r="C28" s="355"/>
      <c r="D28" s="112">
        <f>SUM(D16:D27)</f>
        <v>0</v>
      </c>
      <c r="E28" s="107">
        <f t="shared" ref="E28:P28" si="2">SUM(E16:E27)</f>
        <v>0</v>
      </c>
      <c r="F28" s="107">
        <f t="shared" si="2"/>
        <v>0</v>
      </c>
      <c r="G28" s="107">
        <f t="shared" si="2"/>
        <v>0</v>
      </c>
      <c r="H28" s="107">
        <f t="shared" si="2"/>
        <v>0</v>
      </c>
      <c r="I28" s="107">
        <f t="shared" si="2"/>
        <v>0</v>
      </c>
      <c r="J28" s="107">
        <f t="shared" si="2"/>
        <v>0</v>
      </c>
      <c r="K28" s="107">
        <f t="shared" si="2"/>
        <v>0</v>
      </c>
      <c r="L28" s="107">
        <f t="shared" si="2"/>
        <v>0</v>
      </c>
      <c r="M28" s="107">
        <f t="shared" si="2"/>
        <v>0</v>
      </c>
      <c r="N28" s="107">
        <f t="shared" si="2"/>
        <v>0</v>
      </c>
      <c r="O28" s="107">
        <f t="shared" si="2"/>
        <v>0</v>
      </c>
      <c r="P28" s="107">
        <f t="shared" si="2"/>
        <v>0</v>
      </c>
      <c r="Q28" s="107">
        <f>SUM(Q16:Q27)</f>
        <v>0</v>
      </c>
    </row>
    <row r="29" spans="2:19" ht="15.5" x14ac:dyDescent="0.35">
      <c r="B29" s="91"/>
      <c r="C29" s="91"/>
      <c r="D29" s="90"/>
      <c r="E29" s="92"/>
      <c r="F29" s="92"/>
      <c r="G29" s="92"/>
      <c r="H29" s="92"/>
      <c r="I29" s="92"/>
      <c r="J29" s="92"/>
      <c r="K29" s="92"/>
      <c r="L29" s="92"/>
      <c r="M29" s="92"/>
      <c r="N29" s="92"/>
      <c r="O29" s="92"/>
      <c r="P29" s="92"/>
      <c r="Q29" s="92"/>
    </row>
    <row r="30" spans="2:19" ht="15.5" x14ac:dyDescent="0.35">
      <c r="B30" s="89"/>
      <c r="C30" s="89"/>
      <c r="D30" s="90"/>
      <c r="E30" s="92"/>
      <c r="F30" s="92"/>
      <c r="G30" s="92"/>
      <c r="H30" s="92"/>
      <c r="I30" s="92"/>
      <c r="J30" s="92"/>
      <c r="K30" s="92"/>
      <c r="L30" s="92"/>
      <c r="M30" s="92"/>
      <c r="N30" s="92"/>
      <c r="O30" s="92"/>
      <c r="P30" s="92"/>
      <c r="Q30" s="92"/>
    </row>
    <row r="31" spans="2:19" ht="47" thickBot="1" x14ac:dyDescent="0.4">
      <c r="B31" s="362" t="s">
        <v>99</v>
      </c>
      <c r="C31" s="363"/>
      <c r="D31" s="152" t="s">
        <v>100</v>
      </c>
      <c r="E31" s="113">
        <f>'Sales forecast'!E16</f>
        <v>0</v>
      </c>
      <c r="F31" s="113" t="str">
        <f>IFERROR(VLOOKUP(IF(VLOOKUP(E31,$AM$2:$AN$14,2,FALSE)+1&gt;12,1,VLOOKUP(E31,$AM$2:$AN$14,2,FALSE)+1),$AN$2:$AO$14,2)," ")</f>
        <v xml:space="preserve"> </v>
      </c>
      <c r="G31" s="113" t="str">
        <f t="shared" ref="G31:P31" si="3">IFERROR(VLOOKUP(IF(VLOOKUP(F31,$AM$2:$AN$14,2,FALSE)+1&gt;12,1,VLOOKUP(F31,$AM$2:$AN$14,2,FALSE)+1),$AN$2:$AO$14,2)," ")</f>
        <v xml:space="preserve"> </v>
      </c>
      <c r="H31" s="113" t="str">
        <f t="shared" si="3"/>
        <v xml:space="preserve"> </v>
      </c>
      <c r="I31" s="113" t="str">
        <f t="shared" si="3"/>
        <v xml:space="preserve"> </v>
      </c>
      <c r="J31" s="113" t="str">
        <f t="shared" si="3"/>
        <v xml:space="preserve"> </v>
      </c>
      <c r="K31" s="113" t="str">
        <f t="shared" si="3"/>
        <v xml:space="preserve"> </v>
      </c>
      <c r="L31" s="113" t="str">
        <f t="shared" si="3"/>
        <v xml:space="preserve"> </v>
      </c>
      <c r="M31" s="113" t="str">
        <f t="shared" si="3"/>
        <v xml:space="preserve"> </v>
      </c>
      <c r="N31" s="113" t="str">
        <f t="shared" si="3"/>
        <v xml:space="preserve"> </v>
      </c>
      <c r="O31" s="113" t="str">
        <f t="shared" si="3"/>
        <v xml:space="preserve"> </v>
      </c>
      <c r="P31" s="113" t="str">
        <f t="shared" si="3"/>
        <v xml:space="preserve"> </v>
      </c>
      <c r="Q31" s="231" t="s">
        <v>59</v>
      </c>
    </row>
    <row r="32" spans="2:19" ht="15.5" x14ac:dyDescent="0.35">
      <c r="B32" s="379" t="s">
        <v>101</v>
      </c>
      <c r="C32" s="154" t="s">
        <v>102</v>
      </c>
      <c r="D32" s="124"/>
      <c r="E32" s="115">
        <f>'Sales forecast'!D76</f>
        <v>0</v>
      </c>
      <c r="F32" s="115">
        <f>'Sales forecast'!E76</f>
        <v>0</v>
      </c>
      <c r="G32" s="115">
        <f>'Sales forecast'!F76</f>
        <v>0</v>
      </c>
      <c r="H32" s="115">
        <f>'Sales forecast'!G76</f>
        <v>0</v>
      </c>
      <c r="I32" s="115">
        <f>'Sales forecast'!H76</f>
        <v>0</v>
      </c>
      <c r="J32" s="115">
        <f>'Sales forecast'!I76</f>
        <v>0</v>
      </c>
      <c r="K32" s="115">
        <f>'Sales forecast'!J76</f>
        <v>0</v>
      </c>
      <c r="L32" s="115">
        <f>'Sales forecast'!K76</f>
        <v>0</v>
      </c>
      <c r="M32" s="115">
        <f>'Sales forecast'!L76</f>
        <v>0</v>
      </c>
      <c r="N32" s="115">
        <f>'Sales forecast'!M76</f>
        <v>0</v>
      </c>
      <c r="O32" s="115">
        <f>'Sales forecast'!N76</f>
        <v>0</v>
      </c>
      <c r="P32" s="115">
        <f>'Sales forecast'!O76</f>
        <v>0</v>
      </c>
      <c r="Q32" s="108">
        <f>SUM(D32:P32)</f>
        <v>0</v>
      </c>
      <c r="S32" s="133"/>
    </row>
    <row r="33" spans="2:20" ht="15.5" x14ac:dyDescent="0.35">
      <c r="B33" s="380"/>
      <c r="C33" s="95" t="s">
        <v>103</v>
      </c>
      <c r="D33" s="125"/>
      <c r="E33" s="117"/>
      <c r="F33" s="117"/>
      <c r="G33" s="117"/>
      <c r="H33" s="117"/>
      <c r="I33" s="117"/>
      <c r="J33" s="117"/>
      <c r="K33" s="117"/>
      <c r="L33" s="117"/>
      <c r="M33" s="117"/>
      <c r="N33" s="117"/>
      <c r="O33" s="117"/>
      <c r="P33" s="117"/>
      <c r="Q33" s="109">
        <f t="shared" ref="Q33:Q77" si="4">SUM(D33:P33)</f>
        <v>0</v>
      </c>
      <c r="S33" s="133"/>
    </row>
    <row r="34" spans="2:20" ht="16" thickBot="1" x14ac:dyDescent="0.4">
      <c r="B34" s="381"/>
      <c r="C34" s="96" t="s">
        <v>104</v>
      </c>
      <c r="D34" s="134"/>
      <c r="E34" s="135"/>
      <c r="F34" s="135"/>
      <c r="G34" s="135"/>
      <c r="H34" s="135"/>
      <c r="I34" s="135"/>
      <c r="J34" s="135"/>
      <c r="K34" s="135"/>
      <c r="L34" s="135"/>
      <c r="M34" s="135"/>
      <c r="N34" s="135"/>
      <c r="O34" s="135"/>
      <c r="P34" s="135"/>
      <c r="Q34" s="136">
        <f t="shared" si="4"/>
        <v>0</v>
      </c>
      <c r="S34" s="133"/>
    </row>
    <row r="35" spans="2:20" ht="15.5" x14ac:dyDescent="0.35">
      <c r="B35" s="384" t="s">
        <v>105</v>
      </c>
      <c r="C35" s="155" t="s">
        <v>106</v>
      </c>
      <c r="D35" s="114"/>
      <c r="E35" s="120"/>
      <c r="F35" s="120"/>
      <c r="G35" s="120"/>
      <c r="H35" s="120"/>
      <c r="I35" s="120"/>
      <c r="J35" s="120"/>
      <c r="K35" s="120"/>
      <c r="L35" s="120"/>
      <c r="M35" s="120"/>
      <c r="N35" s="120"/>
      <c r="O35" s="120"/>
      <c r="P35" s="120"/>
      <c r="Q35" s="108">
        <f t="shared" si="4"/>
        <v>0</v>
      </c>
      <c r="S35" s="133"/>
    </row>
    <row r="36" spans="2:20" ht="15.5" x14ac:dyDescent="0.35">
      <c r="B36" s="384"/>
      <c r="C36" s="156" t="s">
        <v>107</v>
      </c>
      <c r="D36" s="116"/>
      <c r="E36" s="121"/>
      <c r="F36" s="121"/>
      <c r="G36" s="121"/>
      <c r="H36" s="121"/>
      <c r="I36" s="121"/>
      <c r="J36" s="121"/>
      <c r="K36" s="121"/>
      <c r="L36" s="121"/>
      <c r="M36" s="121"/>
      <c r="N36" s="121"/>
      <c r="O36" s="121"/>
      <c r="P36" s="121"/>
      <c r="Q36" s="109">
        <f t="shared" si="4"/>
        <v>0</v>
      </c>
      <c r="S36" s="133"/>
    </row>
    <row r="37" spans="2:20" ht="16" thickBot="1" x14ac:dyDescent="0.4">
      <c r="B37" s="384"/>
      <c r="C37" s="157" t="s">
        <v>108</v>
      </c>
      <c r="D37" s="118"/>
      <c r="E37" s="119"/>
      <c r="F37" s="119"/>
      <c r="G37" s="119"/>
      <c r="H37" s="119"/>
      <c r="I37" s="119"/>
      <c r="J37" s="119"/>
      <c r="K37" s="119"/>
      <c r="L37" s="119"/>
      <c r="M37" s="119"/>
      <c r="N37" s="119"/>
      <c r="O37" s="119"/>
      <c r="P37" s="119"/>
      <c r="Q37" s="110">
        <f t="shared" si="4"/>
        <v>0</v>
      </c>
      <c r="S37" s="133"/>
    </row>
    <row r="38" spans="2:20" ht="15.5" x14ac:dyDescent="0.35">
      <c r="B38" s="384"/>
      <c r="C38" s="155" t="s">
        <v>109</v>
      </c>
      <c r="D38" s="114"/>
      <c r="E38" s="120"/>
      <c r="F38" s="120"/>
      <c r="G38" s="120"/>
      <c r="H38" s="120"/>
      <c r="I38" s="120"/>
      <c r="J38" s="120"/>
      <c r="K38" s="120"/>
      <c r="L38" s="120"/>
      <c r="M38" s="120"/>
      <c r="N38" s="120"/>
      <c r="O38" s="120"/>
      <c r="P38" s="120"/>
      <c r="Q38" s="214">
        <f t="shared" si="4"/>
        <v>0</v>
      </c>
      <c r="R38" s="215"/>
      <c r="S38" s="216"/>
      <c r="T38" s="215"/>
    </row>
    <row r="39" spans="2:20" ht="15.5" x14ac:dyDescent="0.35">
      <c r="B39" s="384"/>
      <c r="C39" s="156" t="s">
        <v>110</v>
      </c>
      <c r="D39" s="116"/>
      <c r="E39" s="121"/>
      <c r="F39" s="121"/>
      <c r="G39" s="121"/>
      <c r="H39" s="121"/>
      <c r="I39" s="121"/>
      <c r="J39" s="121"/>
      <c r="K39" s="121"/>
      <c r="L39" s="121"/>
      <c r="M39" s="121"/>
      <c r="N39" s="121"/>
      <c r="O39" s="121"/>
      <c r="P39" s="121"/>
      <c r="Q39" s="217">
        <f t="shared" si="4"/>
        <v>0</v>
      </c>
      <c r="R39" s="215"/>
      <c r="S39" s="216"/>
      <c r="T39" s="215"/>
    </row>
    <row r="40" spans="2:20" ht="15.5" x14ac:dyDescent="0.35">
      <c r="B40" s="384"/>
      <c r="C40" s="156" t="s">
        <v>111</v>
      </c>
      <c r="D40" s="116"/>
      <c r="E40" s="121"/>
      <c r="F40" s="121"/>
      <c r="G40" s="121"/>
      <c r="H40" s="121"/>
      <c r="I40" s="121"/>
      <c r="J40" s="121"/>
      <c r="K40" s="121"/>
      <c r="L40" s="121"/>
      <c r="M40" s="121"/>
      <c r="N40" s="121"/>
      <c r="O40" s="121"/>
      <c r="P40" s="121"/>
      <c r="Q40" s="217">
        <f t="shared" si="4"/>
        <v>0</v>
      </c>
      <c r="R40" s="215"/>
      <c r="S40" s="216"/>
      <c r="T40" s="215"/>
    </row>
    <row r="41" spans="2:20" ht="15.5" x14ac:dyDescent="0.35">
      <c r="B41" s="384"/>
      <c r="C41" s="156" t="s">
        <v>112</v>
      </c>
      <c r="D41" s="116"/>
      <c r="E41" s="121"/>
      <c r="F41" s="121"/>
      <c r="G41" s="121"/>
      <c r="H41" s="121"/>
      <c r="I41" s="121"/>
      <c r="J41" s="121"/>
      <c r="K41" s="121"/>
      <c r="L41" s="121"/>
      <c r="M41" s="121"/>
      <c r="N41" s="121"/>
      <c r="O41" s="121"/>
      <c r="P41" s="121"/>
      <c r="Q41" s="217">
        <f t="shared" si="4"/>
        <v>0</v>
      </c>
      <c r="R41" s="215"/>
      <c r="S41" s="216"/>
      <c r="T41" s="215"/>
    </row>
    <row r="42" spans="2:20" ht="15.5" x14ac:dyDescent="0.35">
      <c r="B42" s="384"/>
      <c r="C42" s="156" t="s">
        <v>113</v>
      </c>
      <c r="D42" s="116"/>
      <c r="E42" s="121"/>
      <c r="F42" s="121"/>
      <c r="G42" s="121"/>
      <c r="H42" s="121"/>
      <c r="I42" s="121"/>
      <c r="J42" s="121"/>
      <c r="K42" s="121"/>
      <c r="L42" s="121"/>
      <c r="M42" s="121"/>
      <c r="N42" s="121"/>
      <c r="O42" s="121"/>
      <c r="P42" s="121"/>
      <c r="Q42" s="217">
        <f t="shared" si="4"/>
        <v>0</v>
      </c>
      <c r="R42" s="215"/>
      <c r="S42" s="216"/>
      <c r="T42" s="215"/>
    </row>
    <row r="43" spans="2:20" ht="16" thickBot="1" x14ac:dyDescent="0.4">
      <c r="B43" s="384"/>
      <c r="C43" s="157" t="s">
        <v>114</v>
      </c>
      <c r="D43" s="118"/>
      <c r="E43" s="119"/>
      <c r="F43" s="119"/>
      <c r="G43" s="119"/>
      <c r="H43" s="119"/>
      <c r="I43" s="119"/>
      <c r="J43" s="119"/>
      <c r="K43" s="119"/>
      <c r="L43" s="119"/>
      <c r="M43" s="119"/>
      <c r="N43" s="119"/>
      <c r="O43" s="119"/>
      <c r="P43" s="119"/>
      <c r="Q43" s="218">
        <f t="shared" si="4"/>
        <v>0</v>
      </c>
      <c r="R43" s="215"/>
      <c r="S43" s="216"/>
      <c r="T43" s="215"/>
    </row>
    <row r="44" spans="2:20" ht="15.5" x14ac:dyDescent="0.35">
      <c r="B44" s="384"/>
      <c r="C44" s="155" t="s">
        <v>115</v>
      </c>
      <c r="D44" s="114"/>
      <c r="E44" s="120"/>
      <c r="F44" s="120"/>
      <c r="G44" s="120"/>
      <c r="H44" s="120"/>
      <c r="I44" s="120"/>
      <c r="J44" s="120"/>
      <c r="K44" s="120"/>
      <c r="L44" s="120"/>
      <c r="M44" s="120"/>
      <c r="N44" s="120"/>
      <c r="O44" s="120"/>
      <c r="P44" s="120"/>
      <c r="Q44" s="214">
        <f t="shared" si="4"/>
        <v>0</v>
      </c>
      <c r="R44" s="215"/>
      <c r="S44" s="216"/>
      <c r="T44" s="215"/>
    </row>
    <row r="45" spans="2:20" ht="15.5" x14ac:dyDescent="0.35">
      <c r="B45" s="384"/>
      <c r="C45" s="156" t="s">
        <v>116</v>
      </c>
      <c r="D45" s="116"/>
      <c r="E45" s="121"/>
      <c r="F45" s="121"/>
      <c r="G45" s="121"/>
      <c r="H45" s="121"/>
      <c r="I45" s="121"/>
      <c r="J45" s="121"/>
      <c r="K45" s="121"/>
      <c r="L45" s="121"/>
      <c r="M45" s="121"/>
      <c r="N45" s="121"/>
      <c r="O45" s="121"/>
      <c r="P45" s="121"/>
      <c r="Q45" s="217">
        <f t="shared" si="4"/>
        <v>0</v>
      </c>
      <c r="R45" s="215"/>
      <c r="S45" s="216"/>
      <c r="T45" s="215"/>
    </row>
    <row r="46" spans="2:20" ht="15.5" x14ac:dyDescent="0.35">
      <c r="B46" s="384"/>
      <c r="C46" s="158" t="s">
        <v>112</v>
      </c>
      <c r="D46" s="116"/>
      <c r="E46" s="121"/>
      <c r="F46" s="121"/>
      <c r="G46" s="121"/>
      <c r="H46" s="121"/>
      <c r="I46" s="121"/>
      <c r="J46" s="121"/>
      <c r="K46" s="121"/>
      <c r="L46" s="121"/>
      <c r="M46" s="121"/>
      <c r="N46" s="121"/>
      <c r="O46" s="121"/>
      <c r="P46" s="121"/>
      <c r="Q46" s="217">
        <f t="shared" si="4"/>
        <v>0</v>
      </c>
      <c r="R46" s="215"/>
      <c r="S46" s="216"/>
      <c r="T46" s="215"/>
    </row>
    <row r="47" spans="2:20" ht="15.5" x14ac:dyDescent="0.35">
      <c r="B47" s="384"/>
      <c r="C47" s="158" t="s">
        <v>117</v>
      </c>
      <c r="D47" s="134"/>
      <c r="E47" s="135"/>
      <c r="F47" s="135"/>
      <c r="G47" s="135"/>
      <c r="H47" s="135"/>
      <c r="I47" s="135"/>
      <c r="J47" s="135"/>
      <c r="K47" s="135"/>
      <c r="L47" s="135"/>
      <c r="M47" s="135"/>
      <c r="N47" s="135"/>
      <c r="O47" s="135"/>
      <c r="P47" s="135"/>
      <c r="Q47" s="217">
        <f t="shared" si="4"/>
        <v>0</v>
      </c>
      <c r="R47" s="215"/>
      <c r="S47" s="216"/>
      <c r="T47" s="215"/>
    </row>
    <row r="48" spans="2:20" ht="16" thickBot="1" x14ac:dyDescent="0.4">
      <c r="B48" s="384"/>
      <c r="C48" s="262" t="s">
        <v>118</v>
      </c>
      <c r="D48" s="118"/>
      <c r="E48" s="119"/>
      <c r="F48" s="119"/>
      <c r="G48" s="119"/>
      <c r="H48" s="119"/>
      <c r="I48" s="119"/>
      <c r="J48" s="119"/>
      <c r="K48" s="119"/>
      <c r="L48" s="119"/>
      <c r="M48" s="119"/>
      <c r="N48" s="119"/>
      <c r="O48" s="119"/>
      <c r="P48" s="119"/>
      <c r="Q48" s="110">
        <f t="shared" si="4"/>
        <v>0</v>
      </c>
      <c r="S48" s="133"/>
    </row>
    <row r="49" spans="2:20" ht="15.5" x14ac:dyDescent="0.35">
      <c r="B49" s="384"/>
      <c r="C49" s="155" t="s">
        <v>119</v>
      </c>
      <c r="D49" s="114"/>
      <c r="E49" s="120"/>
      <c r="F49" s="120"/>
      <c r="G49" s="120"/>
      <c r="H49" s="120"/>
      <c r="I49" s="120"/>
      <c r="J49" s="120"/>
      <c r="K49" s="120"/>
      <c r="L49" s="120"/>
      <c r="M49" s="120"/>
      <c r="N49" s="120"/>
      <c r="O49" s="120"/>
      <c r="P49" s="120"/>
      <c r="Q49" s="108">
        <f t="shared" si="4"/>
        <v>0</v>
      </c>
      <c r="S49" s="133"/>
    </row>
    <row r="50" spans="2:20" ht="15.5" x14ac:dyDescent="0.35">
      <c r="B50" s="384"/>
      <c r="C50" s="159" t="s">
        <v>120</v>
      </c>
      <c r="D50" s="116"/>
      <c r="E50" s="121"/>
      <c r="F50" s="121"/>
      <c r="G50" s="121"/>
      <c r="H50" s="121"/>
      <c r="I50" s="121"/>
      <c r="J50" s="121"/>
      <c r="K50" s="121"/>
      <c r="L50" s="121"/>
      <c r="M50" s="121"/>
      <c r="N50" s="121"/>
      <c r="O50" s="121"/>
      <c r="P50" s="121"/>
      <c r="Q50" s="109">
        <f t="shared" si="4"/>
        <v>0</v>
      </c>
      <c r="S50" s="133"/>
    </row>
    <row r="51" spans="2:20" ht="16" thickBot="1" x14ac:dyDescent="0.4">
      <c r="B51" s="384"/>
      <c r="C51" s="160" t="s">
        <v>117</v>
      </c>
      <c r="D51" s="118"/>
      <c r="E51" s="119"/>
      <c r="F51" s="119"/>
      <c r="G51" s="119"/>
      <c r="H51" s="119"/>
      <c r="I51" s="119"/>
      <c r="J51" s="119"/>
      <c r="K51" s="119"/>
      <c r="L51" s="119"/>
      <c r="M51" s="119"/>
      <c r="N51" s="119"/>
      <c r="O51" s="119"/>
      <c r="P51" s="119"/>
      <c r="Q51" s="110">
        <f t="shared" si="4"/>
        <v>0</v>
      </c>
      <c r="S51" s="133"/>
    </row>
    <row r="52" spans="2:20" ht="15.5" x14ac:dyDescent="0.35">
      <c r="B52" s="384"/>
      <c r="C52" s="155" t="s">
        <v>185</v>
      </c>
      <c r="D52" s="114"/>
      <c r="E52" s="120"/>
      <c r="F52" s="120"/>
      <c r="G52" s="120"/>
      <c r="H52" s="120"/>
      <c r="I52" s="120"/>
      <c r="J52" s="120"/>
      <c r="K52" s="120"/>
      <c r="L52" s="120"/>
      <c r="M52" s="120"/>
      <c r="N52" s="120"/>
      <c r="O52" s="120"/>
      <c r="P52" s="120"/>
      <c r="Q52" s="108">
        <f t="shared" si="4"/>
        <v>0</v>
      </c>
      <c r="S52" s="133"/>
    </row>
    <row r="53" spans="2:20" ht="15.5" x14ac:dyDescent="0.35">
      <c r="B53" s="384"/>
      <c r="C53" s="252" t="s">
        <v>121</v>
      </c>
      <c r="D53" s="209"/>
      <c r="E53" s="210"/>
      <c r="F53" s="210"/>
      <c r="G53" s="210"/>
      <c r="H53" s="210"/>
      <c r="I53" s="210"/>
      <c r="J53" s="210"/>
      <c r="K53" s="210"/>
      <c r="L53" s="210"/>
      <c r="M53" s="210"/>
      <c r="N53" s="210"/>
      <c r="O53" s="210"/>
      <c r="P53" s="210"/>
      <c r="Q53" s="128">
        <f t="shared" si="4"/>
        <v>0</v>
      </c>
      <c r="S53" s="133"/>
    </row>
    <row r="54" spans="2:20" ht="15.5" x14ac:dyDescent="0.35">
      <c r="B54" s="384"/>
      <c r="C54" s="252" t="s">
        <v>186</v>
      </c>
      <c r="D54" s="209"/>
      <c r="E54" s="210"/>
      <c r="F54" s="210"/>
      <c r="G54" s="210"/>
      <c r="H54" s="210"/>
      <c r="I54" s="210"/>
      <c r="J54" s="210"/>
      <c r="K54" s="210"/>
      <c r="L54" s="210"/>
      <c r="M54" s="210"/>
      <c r="N54" s="210"/>
      <c r="O54" s="210"/>
      <c r="P54" s="210"/>
      <c r="Q54" s="128">
        <f>SUM(D54:P54)</f>
        <v>0</v>
      </c>
      <c r="S54" s="133"/>
    </row>
    <row r="55" spans="2:20" ht="15.5" x14ac:dyDescent="0.35">
      <c r="B55" s="384"/>
      <c r="C55" s="156" t="s">
        <v>122</v>
      </c>
      <c r="D55" s="116"/>
      <c r="E55" s="121"/>
      <c r="F55" s="121"/>
      <c r="G55" s="121"/>
      <c r="H55" s="121"/>
      <c r="I55" s="121"/>
      <c r="J55" s="121"/>
      <c r="K55" s="121"/>
      <c r="L55" s="121"/>
      <c r="M55" s="121"/>
      <c r="N55" s="121"/>
      <c r="O55" s="121"/>
      <c r="P55" s="121"/>
      <c r="Q55" s="109">
        <f t="shared" si="4"/>
        <v>0</v>
      </c>
      <c r="S55" s="133"/>
    </row>
    <row r="56" spans="2:20" ht="16" thickBot="1" x14ac:dyDescent="0.4">
      <c r="B56" s="384"/>
      <c r="C56" s="157" t="s">
        <v>123</v>
      </c>
      <c r="D56" s="126"/>
      <c r="E56" s="127"/>
      <c r="F56" s="127"/>
      <c r="G56" s="127"/>
      <c r="H56" s="127"/>
      <c r="I56" s="127"/>
      <c r="J56" s="127"/>
      <c r="K56" s="127"/>
      <c r="L56" s="127"/>
      <c r="M56" s="127"/>
      <c r="N56" s="127"/>
      <c r="O56" s="127"/>
      <c r="P56" s="127"/>
      <c r="Q56" s="218">
        <f t="shared" si="4"/>
        <v>0</v>
      </c>
      <c r="R56" s="215"/>
      <c r="S56" s="216"/>
      <c r="T56" s="215"/>
    </row>
    <row r="57" spans="2:20" ht="15.5" x14ac:dyDescent="0.35">
      <c r="B57" s="384"/>
      <c r="C57" s="256" t="s">
        <v>124</v>
      </c>
      <c r="D57" s="209"/>
      <c r="E57" s="210"/>
      <c r="F57" s="210"/>
      <c r="G57" s="210"/>
      <c r="H57" s="210"/>
      <c r="I57" s="210"/>
      <c r="J57" s="210"/>
      <c r="K57" s="210"/>
      <c r="L57" s="210"/>
      <c r="M57" s="210"/>
      <c r="N57" s="210"/>
      <c r="O57" s="210"/>
      <c r="P57" s="210"/>
      <c r="Q57" s="248">
        <f t="shared" si="4"/>
        <v>0</v>
      </c>
      <c r="R57" s="215"/>
      <c r="S57" s="216"/>
      <c r="T57" s="215"/>
    </row>
    <row r="58" spans="2:20" ht="15.5" x14ac:dyDescent="0.35">
      <c r="B58" s="384"/>
      <c r="C58" s="156" t="s">
        <v>125</v>
      </c>
      <c r="D58" s="116"/>
      <c r="E58" s="121"/>
      <c r="F58" s="121"/>
      <c r="G58" s="121"/>
      <c r="H58" s="121"/>
      <c r="I58" s="121"/>
      <c r="J58" s="121"/>
      <c r="K58" s="121"/>
      <c r="L58" s="121"/>
      <c r="M58" s="121"/>
      <c r="N58" s="121"/>
      <c r="O58" s="121"/>
      <c r="P58" s="121"/>
      <c r="Q58" s="217">
        <f t="shared" si="4"/>
        <v>0</v>
      </c>
      <c r="R58" s="215"/>
      <c r="S58" s="216"/>
      <c r="T58" s="215"/>
    </row>
    <row r="59" spans="2:20" ht="15.5" x14ac:dyDescent="0.35">
      <c r="B59" s="384"/>
      <c r="C59" s="156" t="s">
        <v>126</v>
      </c>
      <c r="D59" s="116"/>
      <c r="E59" s="121"/>
      <c r="F59" s="121"/>
      <c r="G59" s="121"/>
      <c r="H59" s="121"/>
      <c r="I59" s="121"/>
      <c r="J59" s="121"/>
      <c r="K59" s="121"/>
      <c r="L59" s="121"/>
      <c r="M59" s="121"/>
      <c r="N59" s="121"/>
      <c r="O59" s="121"/>
      <c r="P59" s="121"/>
      <c r="Q59" s="217">
        <f t="shared" si="4"/>
        <v>0</v>
      </c>
      <c r="R59" s="215"/>
      <c r="S59" s="216"/>
      <c r="T59" s="215"/>
    </row>
    <row r="60" spans="2:20" ht="15.5" x14ac:dyDescent="0.35">
      <c r="B60" s="384"/>
      <c r="C60" s="156" t="s">
        <v>127</v>
      </c>
      <c r="D60" s="116"/>
      <c r="E60" s="121"/>
      <c r="F60" s="121"/>
      <c r="G60" s="121"/>
      <c r="H60" s="121"/>
      <c r="I60" s="121"/>
      <c r="J60" s="121"/>
      <c r="K60" s="121"/>
      <c r="L60" s="121"/>
      <c r="M60" s="121"/>
      <c r="N60" s="121"/>
      <c r="O60" s="121"/>
      <c r="P60" s="121"/>
      <c r="Q60" s="217">
        <f t="shared" si="4"/>
        <v>0</v>
      </c>
      <c r="R60" s="215"/>
      <c r="S60" s="216"/>
      <c r="T60" s="215"/>
    </row>
    <row r="61" spans="2:20" ht="15.5" x14ac:dyDescent="0.35">
      <c r="B61" s="384"/>
      <c r="C61" s="156" t="s">
        <v>128</v>
      </c>
      <c r="D61" s="116"/>
      <c r="E61" s="121"/>
      <c r="F61" s="121"/>
      <c r="G61" s="121"/>
      <c r="H61" s="121"/>
      <c r="I61" s="121"/>
      <c r="J61" s="121"/>
      <c r="K61" s="121"/>
      <c r="L61" s="121"/>
      <c r="M61" s="121"/>
      <c r="N61" s="121"/>
      <c r="O61" s="121"/>
      <c r="P61" s="121"/>
      <c r="Q61" s="217">
        <f t="shared" si="4"/>
        <v>0</v>
      </c>
      <c r="R61" s="215"/>
      <c r="S61" s="216"/>
      <c r="T61" s="215"/>
    </row>
    <row r="62" spans="2:20" ht="16" thickBot="1" x14ac:dyDescent="0.4">
      <c r="B62" s="384"/>
      <c r="C62" s="157" t="s">
        <v>129</v>
      </c>
      <c r="D62" s="118"/>
      <c r="E62" s="119"/>
      <c r="F62" s="119"/>
      <c r="G62" s="119"/>
      <c r="H62" s="119"/>
      <c r="I62" s="119"/>
      <c r="J62" s="119"/>
      <c r="K62" s="119"/>
      <c r="L62" s="119"/>
      <c r="M62" s="119"/>
      <c r="N62" s="119"/>
      <c r="O62" s="119"/>
      <c r="P62" s="119"/>
      <c r="Q62" s="218">
        <f t="shared" si="4"/>
        <v>0</v>
      </c>
      <c r="R62" s="215"/>
      <c r="S62" s="216"/>
      <c r="T62" s="215"/>
    </row>
    <row r="63" spans="2:20" ht="16" thickBot="1" x14ac:dyDescent="0.4">
      <c r="B63" s="385"/>
      <c r="C63" s="161" t="s">
        <v>130</v>
      </c>
      <c r="D63" s="249"/>
      <c r="E63" s="250"/>
      <c r="F63" s="250"/>
      <c r="G63" s="250"/>
      <c r="H63" s="250"/>
      <c r="I63" s="250"/>
      <c r="J63" s="250"/>
      <c r="K63" s="250"/>
      <c r="L63" s="250"/>
      <c r="M63" s="250"/>
      <c r="N63" s="250"/>
      <c r="O63" s="250"/>
      <c r="P63" s="250"/>
      <c r="Q63" s="219">
        <f t="shared" si="4"/>
        <v>0</v>
      </c>
      <c r="R63" s="215"/>
      <c r="S63" s="216"/>
      <c r="T63" s="215"/>
    </row>
    <row r="64" spans="2:20" ht="16" thickBot="1" x14ac:dyDescent="0.4">
      <c r="B64" s="385"/>
      <c r="C64" s="162" t="s">
        <v>131</v>
      </c>
      <c r="D64" s="122"/>
      <c r="E64" s="123"/>
      <c r="F64" s="123"/>
      <c r="G64" s="123"/>
      <c r="H64" s="123"/>
      <c r="I64" s="123"/>
      <c r="J64" s="123"/>
      <c r="K64" s="123"/>
      <c r="L64" s="123"/>
      <c r="M64" s="123"/>
      <c r="N64" s="123"/>
      <c r="O64" s="123"/>
      <c r="P64" s="123"/>
      <c r="Q64" s="220">
        <f t="shared" si="4"/>
        <v>0</v>
      </c>
      <c r="R64" s="215"/>
      <c r="S64" s="216"/>
      <c r="T64" s="215"/>
    </row>
    <row r="65" spans="2:24" ht="15.5" x14ac:dyDescent="0.35">
      <c r="B65" s="384"/>
      <c r="C65" s="155" t="s">
        <v>132</v>
      </c>
      <c r="D65" s="114"/>
      <c r="E65" s="120"/>
      <c r="F65" s="120"/>
      <c r="G65" s="120"/>
      <c r="H65" s="120"/>
      <c r="I65" s="120"/>
      <c r="J65" s="120"/>
      <c r="K65" s="120"/>
      <c r="L65" s="120"/>
      <c r="M65" s="120"/>
      <c r="N65" s="120"/>
      <c r="O65" s="120"/>
      <c r="P65" s="120"/>
      <c r="Q65" s="214">
        <f t="shared" si="4"/>
        <v>0</v>
      </c>
      <c r="R65" s="215"/>
      <c r="S65" s="216"/>
      <c r="T65" s="215"/>
    </row>
    <row r="66" spans="2:24" ht="15.5" x14ac:dyDescent="0.35">
      <c r="B66" s="384"/>
      <c r="C66" s="254" t="s">
        <v>133</v>
      </c>
      <c r="D66" s="209"/>
      <c r="E66" s="210"/>
      <c r="F66" s="210"/>
      <c r="G66" s="210"/>
      <c r="H66" s="210"/>
      <c r="I66" s="210"/>
      <c r="J66" s="210"/>
      <c r="K66" s="210"/>
      <c r="L66" s="210"/>
      <c r="M66" s="210"/>
      <c r="N66" s="210"/>
      <c r="O66" s="210"/>
      <c r="P66" s="210"/>
      <c r="Q66" s="217">
        <f t="shared" si="4"/>
        <v>0</v>
      </c>
      <c r="R66" s="215"/>
      <c r="S66" s="216"/>
      <c r="T66" s="215"/>
    </row>
    <row r="67" spans="2:24" ht="16" thickBot="1" x14ac:dyDescent="0.4">
      <c r="B67" s="384"/>
      <c r="C67" s="255" t="s">
        <v>134</v>
      </c>
      <c r="D67" s="249"/>
      <c r="E67" s="250"/>
      <c r="F67" s="250"/>
      <c r="G67" s="250"/>
      <c r="H67" s="250"/>
      <c r="I67" s="250"/>
      <c r="J67" s="250"/>
      <c r="K67" s="250"/>
      <c r="L67" s="250"/>
      <c r="M67" s="250"/>
      <c r="N67" s="250"/>
      <c r="O67" s="250"/>
      <c r="P67" s="250"/>
      <c r="Q67" s="219">
        <f t="shared" si="4"/>
        <v>0</v>
      </c>
      <c r="R67" s="215"/>
      <c r="S67" s="216"/>
      <c r="T67" s="215"/>
    </row>
    <row r="68" spans="2:24" ht="15.5" x14ac:dyDescent="0.35">
      <c r="B68" s="384"/>
      <c r="C68" s="163" t="s">
        <v>135</v>
      </c>
      <c r="D68" s="114"/>
      <c r="E68" s="120"/>
      <c r="F68" s="120"/>
      <c r="G68" s="120"/>
      <c r="H68" s="120"/>
      <c r="I68" s="120"/>
      <c r="J68" s="120"/>
      <c r="K68" s="120"/>
      <c r="L68" s="120"/>
      <c r="M68" s="120"/>
      <c r="N68" s="120"/>
      <c r="O68" s="120"/>
      <c r="P68" s="120"/>
      <c r="Q68" s="214">
        <f t="shared" si="4"/>
        <v>0</v>
      </c>
      <c r="R68" s="215"/>
      <c r="S68" s="216"/>
      <c r="T68" s="215"/>
    </row>
    <row r="69" spans="2:24" ht="15.5" x14ac:dyDescent="0.35">
      <c r="B69" s="384"/>
      <c r="C69" s="164" t="s">
        <v>136</v>
      </c>
      <c r="D69" s="116"/>
      <c r="E69" s="121"/>
      <c r="F69" s="121"/>
      <c r="G69" s="121"/>
      <c r="H69" s="121"/>
      <c r="I69" s="121"/>
      <c r="J69" s="121"/>
      <c r="K69" s="121"/>
      <c r="L69" s="121"/>
      <c r="M69" s="121"/>
      <c r="N69" s="121"/>
      <c r="O69" s="121"/>
      <c r="P69" s="121"/>
      <c r="Q69" s="217">
        <f t="shared" si="4"/>
        <v>0</v>
      </c>
      <c r="R69" s="215"/>
      <c r="S69" s="216"/>
      <c r="T69" s="215"/>
      <c r="U69" s="215"/>
      <c r="V69" s="215"/>
      <c r="W69" s="215"/>
      <c r="X69" s="215"/>
    </row>
    <row r="70" spans="2:24" ht="15.5" x14ac:dyDescent="0.35">
      <c r="B70" s="384"/>
      <c r="C70" s="164" t="s">
        <v>137</v>
      </c>
      <c r="D70" s="116"/>
      <c r="E70" s="121"/>
      <c r="F70" s="121"/>
      <c r="G70" s="121"/>
      <c r="H70" s="121"/>
      <c r="I70" s="121"/>
      <c r="J70" s="121"/>
      <c r="K70" s="121"/>
      <c r="L70" s="121"/>
      <c r="M70" s="121"/>
      <c r="N70" s="121"/>
      <c r="O70" s="121"/>
      <c r="P70" s="121"/>
      <c r="Q70" s="217">
        <f t="shared" si="4"/>
        <v>0</v>
      </c>
      <c r="R70" s="215"/>
      <c r="S70" s="216"/>
      <c r="T70" s="215"/>
      <c r="U70" s="215"/>
      <c r="V70" s="215"/>
      <c r="W70" s="215"/>
      <c r="X70" s="215"/>
    </row>
    <row r="71" spans="2:24" ht="15.5" x14ac:dyDescent="0.35">
      <c r="B71" s="384"/>
      <c r="C71" s="164" t="s">
        <v>138</v>
      </c>
      <c r="D71" s="116"/>
      <c r="E71" s="121"/>
      <c r="F71" s="121"/>
      <c r="G71" s="121"/>
      <c r="H71" s="121"/>
      <c r="I71" s="121"/>
      <c r="J71" s="121"/>
      <c r="K71" s="121"/>
      <c r="L71" s="121"/>
      <c r="M71" s="121"/>
      <c r="N71" s="121"/>
      <c r="O71" s="121"/>
      <c r="P71" s="121"/>
      <c r="Q71" s="217">
        <f t="shared" si="4"/>
        <v>0</v>
      </c>
      <c r="R71" s="215"/>
      <c r="S71" s="216"/>
      <c r="T71" s="215"/>
      <c r="U71" s="215"/>
      <c r="V71" s="215"/>
      <c r="W71" s="215"/>
      <c r="X71" s="215"/>
    </row>
    <row r="72" spans="2:24" ht="15.5" x14ac:dyDescent="0.35">
      <c r="B72" s="384"/>
      <c r="C72" s="164" t="s">
        <v>139</v>
      </c>
      <c r="D72" s="116"/>
      <c r="E72" s="121"/>
      <c r="F72" s="121"/>
      <c r="G72" s="121"/>
      <c r="H72" s="121"/>
      <c r="I72" s="121"/>
      <c r="J72" s="121"/>
      <c r="K72" s="121"/>
      <c r="L72" s="121"/>
      <c r="M72" s="121"/>
      <c r="N72" s="121"/>
      <c r="O72" s="121"/>
      <c r="P72" s="121"/>
      <c r="Q72" s="221">
        <f t="shared" si="4"/>
        <v>0</v>
      </c>
      <c r="R72" s="215"/>
      <c r="S72" s="216"/>
      <c r="T72" s="215"/>
      <c r="U72" s="215"/>
      <c r="V72" s="215"/>
      <c r="W72" s="215"/>
      <c r="X72" s="215"/>
    </row>
    <row r="73" spans="2:24" ht="16" thickBot="1" x14ac:dyDescent="0.4">
      <c r="B73" s="386"/>
      <c r="C73" s="251" t="s">
        <v>140</v>
      </c>
      <c r="D73" s="118"/>
      <c r="E73" s="119"/>
      <c r="F73" s="119"/>
      <c r="G73" s="119"/>
      <c r="H73" s="119"/>
      <c r="I73" s="119"/>
      <c r="J73" s="119"/>
      <c r="K73" s="119"/>
      <c r="L73" s="119"/>
      <c r="M73" s="119"/>
      <c r="N73" s="119"/>
      <c r="O73" s="119"/>
      <c r="P73" s="119"/>
      <c r="Q73" s="218">
        <f t="shared" si="4"/>
        <v>0</v>
      </c>
      <c r="R73" s="215"/>
      <c r="S73" s="216"/>
      <c r="T73" s="215"/>
    </row>
    <row r="74" spans="2:24" ht="15.5" x14ac:dyDescent="0.35">
      <c r="B74" s="379" t="s">
        <v>141</v>
      </c>
      <c r="C74" s="154" t="s">
        <v>142</v>
      </c>
      <c r="D74" s="124"/>
      <c r="E74" s="124"/>
      <c r="F74" s="257">
        <f>'Loan Amortization'!$C$30</f>
        <v>0</v>
      </c>
      <c r="G74" s="257">
        <f>'Loan Amortization'!$C$30</f>
        <v>0</v>
      </c>
      <c r="H74" s="257">
        <f>'Loan Amortization'!$C$30</f>
        <v>0</v>
      </c>
      <c r="I74" s="257">
        <f>'Loan Amortization'!$C$30</f>
        <v>0</v>
      </c>
      <c r="J74" s="257">
        <f>'Loan Amortization'!$C$30</f>
        <v>0</v>
      </c>
      <c r="K74" s="257">
        <f>'Loan Amortization'!$C$30</f>
        <v>0</v>
      </c>
      <c r="L74" s="257">
        <f>'Loan Amortization'!$C$30</f>
        <v>0</v>
      </c>
      <c r="M74" s="257">
        <f>'Loan Amortization'!$C$30</f>
        <v>0</v>
      </c>
      <c r="N74" s="257">
        <f>'Loan Amortization'!$C$30</f>
        <v>0</v>
      </c>
      <c r="O74" s="257">
        <f>'Loan Amortization'!$C$30</f>
        <v>0</v>
      </c>
      <c r="P74" s="257">
        <f>'Loan Amortization'!$C$30</f>
        <v>0</v>
      </c>
      <c r="Q74" s="214">
        <f t="shared" si="4"/>
        <v>0</v>
      </c>
      <c r="R74" s="215"/>
      <c r="S74" s="216"/>
      <c r="T74" s="215"/>
    </row>
    <row r="75" spans="2:24" ht="15.5" x14ac:dyDescent="0.35">
      <c r="B75" s="380"/>
      <c r="C75" s="165" t="s">
        <v>143</v>
      </c>
      <c r="D75" s="116"/>
      <c r="E75" s="121"/>
      <c r="F75" s="121"/>
      <c r="G75" s="121"/>
      <c r="H75" s="121"/>
      <c r="I75" s="121"/>
      <c r="J75" s="121"/>
      <c r="K75" s="121"/>
      <c r="L75" s="121"/>
      <c r="M75" s="121"/>
      <c r="N75" s="121"/>
      <c r="O75" s="121"/>
      <c r="P75" s="121"/>
      <c r="Q75" s="217">
        <f t="shared" si="4"/>
        <v>0</v>
      </c>
      <c r="R75" s="215"/>
      <c r="S75" s="216"/>
      <c r="T75" s="215"/>
    </row>
    <row r="76" spans="2:24" ht="16" thickBot="1" x14ac:dyDescent="0.4">
      <c r="B76" s="381"/>
      <c r="C76" s="166" t="s">
        <v>144</v>
      </c>
      <c r="D76" s="118"/>
      <c r="E76" s="119"/>
      <c r="F76" s="119"/>
      <c r="G76" s="119"/>
      <c r="H76" s="119"/>
      <c r="I76" s="119"/>
      <c r="J76" s="119"/>
      <c r="K76" s="119"/>
      <c r="L76" s="119"/>
      <c r="M76" s="119"/>
      <c r="N76" s="119"/>
      <c r="O76" s="119"/>
      <c r="P76" s="119"/>
      <c r="Q76" s="218">
        <f t="shared" si="4"/>
        <v>0</v>
      </c>
      <c r="R76" s="215"/>
      <c r="S76" s="216"/>
      <c r="T76" s="215"/>
    </row>
    <row r="77" spans="2:24" ht="16" thickBot="1" x14ac:dyDescent="0.4">
      <c r="B77" s="382" t="s">
        <v>145</v>
      </c>
      <c r="C77" s="383"/>
      <c r="D77" s="122"/>
      <c r="E77" s="123"/>
      <c r="F77" s="123"/>
      <c r="G77" s="123"/>
      <c r="H77" s="123"/>
      <c r="I77" s="123"/>
      <c r="J77" s="123"/>
      <c r="K77" s="123"/>
      <c r="L77" s="123"/>
      <c r="M77" s="123"/>
      <c r="N77" s="123"/>
      <c r="O77" s="123"/>
      <c r="P77" s="123"/>
      <c r="Q77" s="218">
        <f t="shared" si="4"/>
        <v>0</v>
      </c>
      <c r="R77" s="215"/>
      <c r="S77" s="216"/>
      <c r="T77" s="215"/>
    </row>
    <row r="78" spans="2:24" ht="18.5" x14ac:dyDescent="0.35">
      <c r="B78" s="354" t="s">
        <v>146</v>
      </c>
      <c r="C78" s="355"/>
      <c r="D78" s="112">
        <f>SUM(D32:D77)</f>
        <v>0</v>
      </c>
      <c r="E78" s="112">
        <f t="shared" ref="E78:Q78" si="5">SUM(E32:E77)</f>
        <v>0</v>
      </c>
      <c r="F78" s="112">
        <f t="shared" si="5"/>
        <v>0</v>
      </c>
      <c r="G78" s="112">
        <f t="shared" si="5"/>
        <v>0</v>
      </c>
      <c r="H78" s="112">
        <f t="shared" si="5"/>
        <v>0</v>
      </c>
      <c r="I78" s="112">
        <f t="shared" si="5"/>
        <v>0</v>
      </c>
      <c r="J78" s="112">
        <f t="shared" si="5"/>
        <v>0</v>
      </c>
      <c r="K78" s="112">
        <f t="shared" si="5"/>
        <v>0</v>
      </c>
      <c r="L78" s="112">
        <f t="shared" si="5"/>
        <v>0</v>
      </c>
      <c r="M78" s="112">
        <f t="shared" si="5"/>
        <v>0</v>
      </c>
      <c r="N78" s="112">
        <f t="shared" si="5"/>
        <v>0</v>
      </c>
      <c r="O78" s="112">
        <f t="shared" si="5"/>
        <v>0</v>
      </c>
      <c r="P78" s="112">
        <f t="shared" si="5"/>
        <v>0</v>
      </c>
      <c r="Q78" s="112">
        <f t="shared" si="5"/>
        <v>0</v>
      </c>
      <c r="R78" s="215"/>
      <c r="S78" s="215"/>
      <c r="T78" s="215"/>
    </row>
    <row r="79" spans="2:24" ht="15.5" x14ac:dyDescent="0.35">
      <c r="B79" s="91"/>
      <c r="C79" s="89"/>
      <c r="D79" s="242"/>
      <c r="E79" s="93"/>
      <c r="F79" s="93"/>
      <c r="G79" s="93"/>
      <c r="H79" s="93"/>
      <c r="I79" s="222"/>
      <c r="J79" s="222"/>
      <c r="K79" s="222"/>
      <c r="L79" s="222"/>
      <c r="M79" s="222"/>
      <c r="N79" s="222"/>
      <c r="O79" s="222"/>
      <c r="P79" s="222"/>
      <c r="Q79" s="222"/>
      <c r="R79" s="215"/>
      <c r="S79" s="215"/>
      <c r="T79" s="215"/>
    </row>
    <row r="80" spans="2:24" ht="15.5" x14ac:dyDescent="0.35">
      <c r="B80" s="356" t="s">
        <v>147</v>
      </c>
      <c r="C80" s="357"/>
      <c r="D80" s="243">
        <f>ROUND(D28-D78,2)</f>
        <v>0</v>
      </c>
      <c r="E80" s="243">
        <f t="shared" ref="E80:Q80" si="6">ROUND(E28-E78,2)</f>
        <v>0</v>
      </c>
      <c r="F80" s="243">
        <f t="shared" si="6"/>
        <v>0</v>
      </c>
      <c r="G80" s="243">
        <f t="shared" si="6"/>
        <v>0</v>
      </c>
      <c r="H80" s="243">
        <f t="shared" si="6"/>
        <v>0</v>
      </c>
      <c r="I80" s="243">
        <f t="shared" si="6"/>
        <v>0</v>
      </c>
      <c r="J80" s="243">
        <f t="shared" si="6"/>
        <v>0</v>
      </c>
      <c r="K80" s="243">
        <f t="shared" si="6"/>
        <v>0</v>
      </c>
      <c r="L80" s="243">
        <f t="shared" si="6"/>
        <v>0</v>
      </c>
      <c r="M80" s="243">
        <f t="shared" si="6"/>
        <v>0</v>
      </c>
      <c r="N80" s="243">
        <f t="shared" si="6"/>
        <v>0</v>
      </c>
      <c r="O80" s="243">
        <f t="shared" si="6"/>
        <v>0</v>
      </c>
      <c r="P80" s="243">
        <f t="shared" si="6"/>
        <v>0</v>
      </c>
      <c r="Q80" s="243">
        <f t="shared" si="6"/>
        <v>0</v>
      </c>
      <c r="R80" s="215"/>
      <c r="S80" s="215"/>
      <c r="T80" s="215"/>
    </row>
    <row r="81" spans="2:29" ht="15.5" x14ac:dyDescent="0.35">
      <c r="B81" s="91"/>
      <c r="C81" s="91"/>
      <c r="D81" s="244"/>
      <c r="E81" s="89"/>
      <c r="F81" s="89"/>
      <c r="G81" s="89"/>
      <c r="H81" s="89"/>
      <c r="I81" s="223"/>
      <c r="J81" s="223"/>
      <c r="K81" s="223"/>
      <c r="L81" s="223"/>
      <c r="M81" s="223"/>
      <c r="N81" s="223"/>
      <c r="O81" s="223"/>
      <c r="P81" s="223"/>
      <c r="Q81" s="224"/>
      <c r="R81" s="215"/>
      <c r="S81" s="215"/>
      <c r="T81" s="215"/>
    </row>
    <row r="82" spans="2:29" ht="15.5" x14ac:dyDescent="0.35">
      <c r="B82" s="360" t="s">
        <v>148</v>
      </c>
      <c r="C82" s="361"/>
      <c r="D82" s="245">
        <v>0</v>
      </c>
      <c r="E82" s="167">
        <f>D85</f>
        <v>0</v>
      </c>
      <c r="F82" s="167">
        <f t="shared" ref="F82:P82" si="7">E85</f>
        <v>0</v>
      </c>
      <c r="G82" s="167">
        <f t="shared" si="7"/>
        <v>0</v>
      </c>
      <c r="H82" s="167">
        <f t="shared" si="7"/>
        <v>0</v>
      </c>
      <c r="I82" s="167">
        <f t="shared" si="7"/>
        <v>0</v>
      </c>
      <c r="J82" s="167">
        <f t="shared" si="7"/>
        <v>0</v>
      </c>
      <c r="K82" s="167">
        <f t="shared" si="7"/>
        <v>0</v>
      </c>
      <c r="L82" s="167">
        <f t="shared" si="7"/>
        <v>0</v>
      </c>
      <c r="M82" s="167">
        <f t="shared" si="7"/>
        <v>0</v>
      </c>
      <c r="N82" s="167">
        <f t="shared" si="7"/>
        <v>0</v>
      </c>
      <c r="O82" s="167">
        <f t="shared" si="7"/>
        <v>0</v>
      </c>
      <c r="P82" s="167">
        <f t="shared" si="7"/>
        <v>0</v>
      </c>
      <c r="Q82" s="225"/>
      <c r="R82" s="215"/>
      <c r="S82" s="215"/>
      <c r="T82" s="215"/>
    </row>
    <row r="83" spans="2:29" ht="15.5" x14ac:dyDescent="0.35">
      <c r="B83" s="360" t="s">
        <v>149</v>
      </c>
      <c r="C83" s="361"/>
      <c r="D83" s="245">
        <f t="shared" ref="D83:E83" si="8">D28</f>
        <v>0</v>
      </c>
      <c r="E83" s="167">
        <f t="shared" si="8"/>
        <v>0</v>
      </c>
      <c r="F83" s="167">
        <f t="shared" ref="F83:P83" si="9">F28</f>
        <v>0</v>
      </c>
      <c r="G83" s="167">
        <f t="shared" si="9"/>
        <v>0</v>
      </c>
      <c r="H83" s="167">
        <f t="shared" si="9"/>
        <v>0</v>
      </c>
      <c r="I83" s="167">
        <f t="shared" si="9"/>
        <v>0</v>
      </c>
      <c r="J83" s="167">
        <f t="shared" si="9"/>
        <v>0</v>
      </c>
      <c r="K83" s="167">
        <f t="shared" si="9"/>
        <v>0</v>
      </c>
      <c r="L83" s="167">
        <f t="shared" si="9"/>
        <v>0</v>
      </c>
      <c r="M83" s="167">
        <f t="shared" si="9"/>
        <v>0</v>
      </c>
      <c r="N83" s="167">
        <f t="shared" si="9"/>
        <v>0</v>
      </c>
      <c r="O83" s="167">
        <f t="shared" si="9"/>
        <v>0</v>
      </c>
      <c r="P83" s="167">
        <f t="shared" si="9"/>
        <v>0</v>
      </c>
      <c r="Q83" s="225"/>
      <c r="R83" s="215"/>
      <c r="S83" s="215"/>
      <c r="T83" s="215"/>
    </row>
    <row r="84" spans="2:29" ht="15.5" x14ac:dyDescent="0.35">
      <c r="B84" s="360" t="s">
        <v>150</v>
      </c>
      <c r="C84" s="361"/>
      <c r="D84" s="245">
        <f t="shared" ref="D84:E84" si="10">-D78</f>
        <v>0</v>
      </c>
      <c r="E84" s="167">
        <f t="shared" si="10"/>
        <v>0</v>
      </c>
      <c r="F84" s="167">
        <f t="shared" ref="F84:P84" si="11">-F78</f>
        <v>0</v>
      </c>
      <c r="G84" s="167">
        <f t="shared" si="11"/>
        <v>0</v>
      </c>
      <c r="H84" s="167">
        <f t="shared" si="11"/>
        <v>0</v>
      </c>
      <c r="I84" s="167">
        <f t="shared" si="11"/>
        <v>0</v>
      </c>
      <c r="J84" s="167">
        <f t="shared" si="11"/>
        <v>0</v>
      </c>
      <c r="K84" s="167">
        <f t="shared" si="11"/>
        <v>0</v>
      </c>
      <c r="L84" s="167">
        <f t="shared" si="11"/>
        <v>0</v>
      </c>
      <c r="M84" s="167">
        <f t="shared" si="11"/>
        <v>0</v>
      </c>
      <c r="N84" s="167">
        <f t="shared" si="11"/>
        <v>0</v>
      </c>
      <c r="O84" s="167">
        <f t="shared" si="11"/>
        <v>0</v>
      </c>
      <c r="P84" s="167">
        <f t="shared" si="11"/>
        <v>0</v>
      </c>
      <c r="Q84" s="225"/>
      <c r="R84" s="215"/>
      <c r="S84" s="215"/>
      <c r="T84" s="215"/>
    </row>
    <row r="85" spans="2:29" ht="24" customHeight="1" x14ac:dyDescent="0.35">
      <c r="B85" s="360" t="s">
        <v>151</v>
      </c>
      <c r="C85" s="361"/>
      <c r="D85" s="245">
        <f>ROUND(SUM(D82:D84),2)</f>
        <v>0</v>
      </c>
      <c r="E85" s="245">
        <f t="shared" ref="E85:P85" si="12">ROUND(SUM(E82:E84),2)</f>
        <v>0</v>
      </c>
      <c r="F85" s="245">
        <f t="shared" si="12"/>
        <v>0</v>
      </c>
      <c r="G85" s="245">
        <f t="shared" si="12"/>
        <v>0</v>
      </c>
      <c r="H85" s="245">
        <f t="shared" si="12"/>
        <v>0</v>
      </c>
      <c r="I85" s="245">
        <f t="shared" si="12"/>
        <v>0</v>
      </c>
      <c r="J85" s="245">
        <f t="shared" si="12"/>
        <v>0</v>
      </c>
      <c r="K85" s="245">
        <f t="shared" si="12"/>
        <v>0</v>
      </c>
      <c r="L85" s="245">
        <f t="shared" si="12"/>
        <v>0</v>
      </c>
      <c r="M85" s="245">
        <f t="shared" si="12"/>
        <v>0</v>
      </c>
      <c r="N85" s="245">
        <f t="shared" si="12"/>
        <v>0</v>
      </c>
      <c r="O85" s="245">
        <f t="shared" si="12"/>
        <v>0</v>
      </c>
      <c r="P85" s="245">
        <f t="shared" si="12"/>
        <v>0</v>
      </c>
      <c r="Q85" s="358" t="str">
        <f>IF(Q80=P85,"","Warning! Total Cash IN less Total Cash OUT does not match this number, but it should")</f>
        <v/>
      </c>
      <c r="R85" s="359"/>
      <c r="S85" s="359"/>
      <c r="T85" s="215"/>
    </row>
    <row r="86" spans="2:29" x14ac:dyDescent="0.35">
      <c r="I86" s="215"/>
      <c r="J86" s="215"/>
      <c r="K86" s="215"/>
      <c r="L86" s="215"/>
      <c r="M86" s="215"/>
      <c r="N86" s="215"/>
      <c r="O86" s="215"/>
      <c r="P86" s="215"/>
      <c r="Q86" s="215"/>
      <c r="R86" s="215"/>
      <c r="S86" s="215"/>
      <c r="T86" s="215"/>
      <c r="U86" s="215"/>
      <c r="V86" s="215"/>
      <c r="W86" s="215"/>
      <c r="X86" s="215"/>
      <c r="Y86" s="215"/>
      <c r="Z86" s="215"/>
      <c r="AA86" s="215"/>
      <c r="AB86" s="215"/>
      <c r="AC86" s="215"/>
    </row>
    <row r="87" spans="2:29" x14ac:dyDescent="0.35">
      <c r="I87" s="215"/>
      <c r="J87" s="215"/>
      <c r="K87" s="215"/>
      <c r="L87" s="215"/>
      <c r="M87" s="215"/>
      <c r="N87" s="215"/>
      <c r="O87" s="215"/>
      <c r="P87" s="215"/>
      <c r="Q87" s="215"/>
      <c r="R87" s="215"/>
      <c r="S87" s="215"/>
      <c r="T87" s="215"/>
      <c r="U87" s="215"/>
      <c r="V87" s="215"/>
      <c r="W87" s="215"/>
      <c r="X87" s="215"/>
      <c r="Y87" s="215"/>
      <c r="Z87" s="215"/>
      <c r="AA87" s="215"/>
      <c r="AB87" s="215"/>
      <c r="AC87" s="215"/>
    </row>
    <row r="88" spans="2:29" ht="21" x14ac:dyDescent="0.5">
      <c r="B88" s="138"/>
      <c r="C88" s="139"/>
      <c r="D88" s="29"/>
      <c r="E88" s="25"/>
      <c r="F88" s="25"/>
      <c r="G88" s="25"/>
      <c r="H88" s="25"/>
      <c r="I88" s="226"/>
      <c r="J88" s="226"/>
      <c r="K88" s="226"/>
      <c r="L88" s="226"/>
      <c r="M88" s="226"/>
      <c r="N88" s="226"/>
      <c r="O88" s="226"/>
      <c r="P88" s="226"/>
      <c r="Q88" s="227"/>
      <c r="R88" s="140"/>
      <c r="S88" s="215"/>
      <c r="T88" s="215"/>
      <c r="U88" s="215"/>
      <c r="V88" s="215"/>
      <c r="W88" s="215"/>
      <c r="X88" s="215"/>
      <c r="Y88" s="215"/>
      <c r="Z88" s="215"/>
      <c r="AA88" s="215"/>
      <c r="AB88" s="215"/>
      <c r="AC88" s="215"/>
    </row>
    <row r="89" spans="2:29" ht="15.5" x14ac:dyDescent="0.35">
      <c r="B89" s="104"/>
      <c r="C89" s="43"/>
      <c r="D89" s="246"/>
      <c r="E89" s="44"/>
      <c r="F89" s="44"/>
      <c r="G89" s="44"/>
      <c r="H89" s="44"/>
      <c r="I89" s="228"/>
      <c r="J89" s="228"/>
      <c r="K89" s="228"/>
      <c r="L89" s="228"/>
      <c r="M89" s="228"/>
      <c r="N89" s="228"/>
      <c r="O89" s="228"/>
      <c r="P89" s="228"/>
      <c r="Q89" s="228"/>
      <c r="R89" s="140"/>
      <c r="S89" s="215"/>
      <c r="T89" s="215"/>
      <c r="U89" s="215"/>
      <c r="V89" s="215"/>
      <c r="W89" s="215"/>
      <c r="X89" s="215"/>
      <c r="Y89" s="215"/>
      <c r="Z89" s="215"/>
      <c r="AA89" s="215"/>
      <c r="AB89" s="215"/>
      <c r="AC89" s="215"/>
    </row>
    <row r="90" spans="2:29" x14ac:dyDescent="0.35">
      <c r="B90" s="3"/>
      <c r="C90" s="3"/>
      <c r="D90" s="247"/>
      <c r="E90" s="3"/>
      <c r="F90" s="3"/>
      <c r="G90" s="3"/>
      <c r="H90" s="3"/>
      <c r="I90" s="229"/>
      <c r="J90" s="229"/>
      <c r="K90" s="229"/>
      <c r="L90" s="229"/>
      <c r="M90" s="229"/>
      <c r="N90" s="229"/>
      <c r="O90" s="229"/>
      <c r="P90" s="229"/>
      <c r="Q90" s="229"/>
      <c r="R90" s="229"/>
      <c r="S90" s="215"/>
      <c r="T90" s="215"/>
      <c r="U90" s="215"/>
      <c r="V90" s="215"/>
      <c r="W90" s="215"/>
      <c r="X90" s="215"/>
      <c r="Y90" s="215"/>
      <c r="Z90" s="215"/>
      <c r="AA90" s="215"/>
      <c r="AB90" s="215"/>
      <c r="AC90" s="215"/>
    </row>
    <row r="91" spans="2:29" x14ac:dyDescent="0.35">
      <c r="B91" s="3"/>
      <c r="C91" s="3"/>
      <c r="D91" s="247"/>
      <c r="E91" s="3"/>
      <c r="F91" s="3"/>
      <c r="G91" s="3"/>
      <c r="H91" s="3"/>
      <c r="I91" s="229"/>
      <c r="J91" s="229"/>
      <c r="K91" s="229"/>
      <c r="L91" s="229"/>
      <c r="M91" s="229"/>
      <c r="N91" s="229"/>
      <c r="O91" s="229"/>
      <c r="P91" s="229"/>
      <c r="Q91" s="229"/>
      <c r="R91" s="229"/>
      <c r="S91" s="215"/>
      <c r="T91" s="215"/>
      <c r="U91" s="215"/>
      <c r="V91" s="215"/>
      <c r="W91" s="215"/>
      <c r="X91" s="215"/>
      <c r="Y91" s="215"/>
      <c r="Z91" s="215"/>
      <c r="AA91" s="215"/>
      <c r="AB91" s="215"/>
      <c r="AC91" s="215"/>
    </row>
    <row r="92" spans="2:29" x14ac:dyDescent="0.35">
      <c r="B92" s="3"/>
      <c r="C92" s="3"/>
      <c r="D92" s="247"/>
      <c r="E92" s="3"/>
      <c r="F92" s="3"/>
      <c r="G92" s="3"/>
      <c r="H92" s="3"/>
      <c r="I92" s="229"/>
      <c r="J92" s="229"/>
      <c r="K92" s="229"/>
      <c r="L92" s="229"/>
      <c r="M92" s="229"/>
      <c r="N92" s="229"/>
      <c r="O92" s="229"/>
      <c r="P92" s="229"/>
      <c r="Q92" s="229"/>
      <c r="R92" s="229"/>
      <c r="S92" s="215"/>
      <c r="T92" s="215"/>
      <c r="U92" s="215"/>
      <c r="V92" s="215"/>
      <c r="W92" s="215"/>
      <c r="X92" s="215"/>
      <c r="Y92" s="215"/>
      <c r="Z92" s="215"/>
      <c r="AA92" s="215"/>
      <c r="AB92" s="215"/>
      <c r="AC92" s="215"/>
    </row>
    <row r="93" spans="2:29" x14ac:dyDescent="0.35">
      <c r="B93" s="3"/>
      <c r="C93" s="3"/>
      <c r="D93" s="247"/>
      <c r="E93" s="3"/>
      <c r="F93" s="3"/>
      <c r="G93" s="3"/>
      <c r="H93" s="3"/>
      <c r="I93" s="229"/>
      <c r="J93" s="229"/>
      <c r="K93" s="229"/>
      <c r="L93" s="229"/>
      <c r="M93" s="229"/>
      <c r="N93" s="229"/>
      <c r="O93" s="229"/>
      <c r="P93" s="229"/>
      <c r="Q93" s="229"/>
      <c r="R93" s="229"/>
      <c r="S93" s="215"/>
      <c r="T93" s="215"/>
      <c r="U93" s="215"/>
      <c r="V93" s="215"/>
      <c r="W93" s="215"/>
      <c r="X93" s="215"/>
      <c r="Y93" s="215"/>
      <c r="Z93" s="215"/>
      <c r="AA93" s="215"/>
      <c r="AB93" s="215"/>
      <c r="AC93" s="215"/>
    </row>
    <row r="94" spans="2:29" x14ac:dyDescent="0.35">
      <c r="B94" s="3"/>
      <c r="C94" s="3"/>
      <c r="D94" s="247"/>
      <c r="E94" s="3"/>
      <c r="F94" s="3"/>
      <c r="G94" s="3"/>
      <c r="H94" s="3"/>
      <c r="I94" s="229"/>
      <c r="J94" s="229"/>
      <c r="K94" s="229"/>
      <c r="L94" s="229"/>
      <c r="M94" s="229"/>
      <c r="N94" s="229"/>
      <c r="O94" s="229"/>
      <c r="P94" s="229"/>
      <c r="Q94" s="229"/>
      <c r="R94" s="229"/>
      <c r="S94" s="215"/>
      <c r="T94" s="215"/>
      <c r="U94" s="215"/>
      <c r="V94" s="215"/>
      <c r="W94" s="215"/>
      <c r="X94" s="215"/>
      <c r="Y94" s="215"/>
      <c r="Z94" s="215"/>
      <c r="AA94" s="215"/>
      <c r="AB94" s="215"/>
      <c r="AC94" s="215"/>
    </row>
    <row r="95" spans="2:29" x14ac:dyDescent="0.35">
      <c r="B95" s="3"/>
      <c r="C95" s="3"/>
      <c r="D95" s="247"/>
      <c r="E95" s="3"/>
      <c r="F95" s="3"/>
      <c r="G95" s="3"/>
      <c r="H95" s="3"/>
      <c r="I95" s="229"/>
      <c r="J95" s="229"/>
      <c r="K95" s="229"/>
      <c r="L95" s="229"/>
      <c r="M95" s="229"/>
      <c r="N95" s="229"/>
      <c r="O95" s="229"/>
      <c r="P95" s="229"/>
      <c r="Q95" s="229"/>
      <c r="R95" s="229"/>
      <c r="S95" s="215"/>
      <c r="T95" s="215"/>
      <c r="U95" s="215"/>
      <c r="V95" s="215"/>
      <c r="W95" s="215"/>
      <c r="X95" s="215"/>
      <c r="Y95" s="215"/>
      <c r="Z95" s="215"/>
      <c r="AA95" s="215"/>
      <c r="AB95" s="215"/>
      <c r="AC95" s="215"/>
    </row>
    <row r="96" spans="2:29" x14ac:dyDescent="0.35">
      <c r="B96" s="3"/>
      <c r="C96" s="3"/>
      <c r="D96" s="247"/>
      <c r="E96" s="3"/>
      <c r="F96" s="3"/>
      <c r="G96" s="3"/>
      <c r="H96" s="3"/>
      <c r="I96" s="229"/>
      <c r="J96" s="229"/>
      <c r="K96" s="229"/>
      <c r="L96" s="229"/>
      <c r="M96" s="229"/>
      <c r="N96" s="229"/>
      <c r="O96" s="229"/>
      <c r="P96" s="229"/>
      <c r="Q96" s="229"/>
      <c r="R96" s="229"/>
      <c r="S96" s="215"/>
      <c r="T96" s="215"/>
      <c r="U96" s="215"/>
      <c r="V96" s="215"/>
      <c r="W96" s="215"/>
      <c r="X96" s="215"/>
      <c r="Y96" s="215"/>
      <c r="Z96" s="215"/>
      <c r="AA96" s="215"/>
      <c r="AB96" s="215"/>
      <c r="AC96" s="215"/>
    </row>
    <row r="97" spans="2:48" x14ac:dyDescent="0.35">
      <c r="B97" s="3"/>
      <c r="C97" s="3"/>
      <c r="D97" s="247"/>
      <c r="E97" s="3"/>
      <c r="F97" s="3"/>
      <c r="G97" s="3"/>
      <c r="H97" s="3"/>
      <c r="I97" s="229"/>
      <c r="J97" s="229"/>
      <c r="K97" s="229"/>
      <c r="L97" s="229"/>
      <c r="M97" s="229"/>
      <c r="N97" s="229"/>
      <c r="O97" s="229"/>
      <c r="P97" s="229"/>
      <c r="Q97" s="229"/>
      <c r="R97" s="229"/>
      <c r="S97" s="215"/>
      <c r="T97" s="215"/>
      <c r="U97" s="215"/>
      <c r="V97" s="215"/>
      <c r="W97" s="215"/>
      <c r="X97" s="215"/>
      <c r="Y97" s="215"/>
      <c r="Z97" s="215"/>
      <c r="AA97" s="215"/>
      <c r="AB97" s="215"/>
      <c r="AC97" s="215"/>
    </row>
    <row r="98" spans="2:48" x14ac:dyDescent="0.35">
      <c r="B98" s="3"/>
      <c r="C98" s="3"/>
      <c r="D98" s="247"/>
      <c r="E98" s="3"/>
      <c r="F98" s="3"/>
      <c r="G98" s="3"/>
      <c r="H98" s="3"/>
      <c r="I98" s="229"/>
      <c r="J98" s="229"/>
      <c r="K98" s="229"/>
      <c r="L98" s="229"/>
      <c r="M98" s="229"/>
      <c r="N98" s="229"/>
      <c r="O98" s="229"/>
      <c r="P98" s="229"/>
      <c r="Q98" s="229"/>
      <c r="R98" s="229"/>
      <c r="S98" s="215"/>
      <c r="T98" s="215"/>
      <c r="U98" s="215"/>
      <c r="V98" s="215"/>
      <c r="W98" s="215"/>
      <c r="X98" s="215"/>
      <c r="Y98" s="215"/>
      <c r="Z98" s="215"/>
      <c r="AA98" s="215"/>
      <c r="AB98" s="215"/>
      <c r="AC98" s="215"/>
    </row>
    <row r="99" spans="2:48" x14ac:dyDescent="0.35">
      <c r="B99" s="3"/>
      <c r="C99" s="3"/>
      <c r="D99" s="247"/>
      <c r="E99" s="3"/>
      <c r="F99" s="3"/>
      <c r="G99" s="3"/>
      <c r="H99" s="3"/>
      <c r="I99" s="229"/>
      <c r="J99" s="229"/>
      <c r="K99" s="229"/>
      <c r="L99" s="229"/>
      <c r="M99" s="229"/>
      <c r="N99" s="229"/>
      <c r="O99" s="229"/>
      <c r="P99" s="229"/>
      <c r="Q99" s="229"/>
      <c r="R99" s="229"/>
      <c r="S99" s="215"/>
      <c r="T99" s="215"/>
      <c r="U99" s="215"/>
      <c r="V99" s="215"/>
      <c r="W99" s="215"/>
      <c r="X99" s="215"/>
      <c r="Y99" s="215"/>
      <c r="Z99" s="215"/>
      <c r="AA99" s="215"/>
      <c r="AB99" s="215"/>
      <c r="AC99" s="215"/>
    </row>
    <row r="100" spans="2:48" x14ac:dyDescent="0.35">
      <c r="B100" s="3"/>
      <c r="C100" s="3"/>
      <c r="D100" s="247"/>
      <c r="E100" s="3"/>
      <c r="F100" s="3"/>
      <c r="G100" s="3"/>
      <c r="H100" s="3"/>
      <c r="I100" s="229"/>
      <c r="J100" s="229"/>
      <c r="K100" s="229"/>
      <c r="L100" s="229"/>
      <c r="M100" s="229"/>
      <c r="N100" s="229"/>
      <c r="O100" s="229"/>
      <c r="P100" s="229"/>
      <c r="Q100" s="229"/>
      <c r="R100" s="229"/>
      <c r="S100" s="215"/>
      <c r="T100" s="215"/>
      <c r="U100" s="215"/>
      <c r="V100" s="215"/>
      <c r="W100" s="215"/>
      <c r="X100" s="215"/>
      <c r="Y100" s="215"/>
      <c r="Z100" s="215"/>
      <c r="AA100" s="215"/>
      <c r="AB100" s="215"/>
      <c r="AC100" s="215"/>
    </row>
    <row r="101" spans="2:48" x14ac:dyDescent="0.35">
      <c r="B101" s="3"/>
      <c r="C101" s="3"/>
      <c r="D101" s="247"/>
      <c r="E101" s="3"/>
      <c r="F101" s="3"/>
      <c r="G101" s="3"/>
      <c r="H101" s="3"/>
      <c r="I101" s="229"/>
      <c r="J101" s="229"/>
      <c r="K101" s="229"/>
      <c r="L101" s="229"/>
      <c r="M101" s="229"/>
      <c r="N101" s="229"/>
      <c r="O101" s="229"/>
      <c r="P101" s="229"/>
      <c r="Q101" s="229"/>
      <c r="R101" s="229"/>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row>
    <row r="102" spans="2:48" x14ac:dyDescent="0.35">
      <c r="B102" s="3"/>
      <c r="C102" s="3"/>
      <c r="D102" s="247"/>
      <c r="E102" s="3"/>
      <c r="F102" s="3"/>
      <c r="G102" s="3"/>
      <c r="H102" s="3"/>
      <c r="I102" s="229"/>
      <c r="J102" s="229"/>
      <c r="K102" s="229"/>
      <c r="L102" s="229"/>
      <c r="M102" s="229"/>
      <c r="N102" s="229"/>
      <c r="O102" s="229"/>
      <c r="P102" s="229"/>
      <c r="Q102" s="229"/>
      <c r="R102" s="229"/>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row>
    <row r="103" spans="2:48" x14ac:dyDescent="0.35">
      <c r="B103" s="3"/>
      <c r="C103" s="3"/>
      <c r="D103" s="247"/>
      <c r="E103" s="3"/>
      <c r="F103" s="3"/>
      <c r="G103" s="3"/>
      <c r="H103" s="3"/>
      <c r="I103" s="229"/>
      <c r="J103" s="229"/>
      <c r="K103" s="229"/>
      <c r="L103" s="229"/>
      <c r="M103" s="229"/>
      <c r="N103" s="229"/>
      <c r="O103" s="229"/>
      <c r="P103" s="229"/>
      <c r="Q103" s="229"/>
      <c r="R103" s="229"/>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row>
    <row r="104" spans="2:48" x14ac:dyDescent="0.3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row>
    <row r="105" spans="2:48" x14ac:dyDescent="0.3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row>
    <row r="106" spans="2:48" x14ac:dyDescent="0.3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c r="AV106" s="215"/>
    </row>
    <row r="107" spans="2:48" x14ac:dyDescent="0.3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row>
    <row r="108" spans="2:48" x14ac:dyDescent="0.3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row>
    <row r="109" spans="2:48" x14ac:dyDescent="0.3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row>
    <row r="110" spans="2:48" x14ac:dyDescent="0.3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row>
    <row r="111" spans="2:48" x14ac:dyDescent="0.3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row>
    <row r="112" spans="2:48" x14ac:dyDescent="0.3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5"/>
      <c r="AT112" s="215"/>
      <c r="AU112" s="215"/>
      <c r="AV112" s="215"/>
    </row>
    <row r="113" spans="21:48" x14ac:dyDescent="0.3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15"/>
      <c r="AT113" s="215"/>
      <c r="AU113" s="215"/>
      <c r="AV113" s="215"/>
    </row>
    <row r="114" spans="21:48" x14ac:dyDescent="0.3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row>
    <row r="115" spans="21:48" x14ac:dyDescent="0.3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row>
    <row r="116" spans="21:48" x14ac:dyDescent="0.3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row>
    <row r="117" spans="21:48" x14ac:dyDescent="0.3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row>
    <row r="118" spans="21:48" x14ac:dyDescent="0.3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row>
    <row r="119" spans="21:48" x14ac:dyDescent="0.3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row>
    <row r="120" spans="21:48" x14ac:dyDescent="0.3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row>
    <row r="121" spans="21:48" x14ac:dyDescent="0.3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row>
    <row r="122" spans="21:48" x14ac:dyDescent="0.3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row>
    <row r="123" spans="21:48" x14ac:dyDescent="0.35">
      <c r="U123" s="215"/>
      <c r="V123" s="215"/>
      <c r="W123" s="215"/>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5"/>
      <c r="AT123" s="215"/>
      <c r="AU123" s="215"/>
      <c r="AV123" s="215"/>
    </row>
    <row r="124" spans="21:48" x14ac:dyDescent="0.3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row>
    <row r="125" spans="21:48" x14ac:dyDescent="0.3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row>
    <row r="126" spans="21:48" x14ac:dyDescent="0.3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row>
    <row r="127" spans="21:48" x14ac:dyDescent="0.3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5"/>
      <c r="AV127" s="215"/>
    </row>
    <row r="128" spans="21:48" x14ac:dyDescent="0.3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row>
    <row r="129" spans="21:48" x14ac:dyDescent="0.3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5"/>
      <c r="AV129" s="215"/>
    </row>
    <row r="130" spans="21:48" x14ac:dyDescent="0.3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5"/>
      <c r="AV130" s="215"/>
    </row>
    <row r="131" spans="21:48" x14ac:dyDescent="0.35">
      <c r="U131" s="215"/>
      <c r="V131" s="215"/>
      <c r="W131" s="215"/>
      <c r="X131" s="215"/>
      <c r="Y131" s="215"/>
      <c r="Z131" s="215"/>
      <c r="AA131" s="21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c r="AV131" s="215"/>
    </row>
    <row r="132" spans="21:48" x14ac:dyDescent="0.35">
      <c r="U132" s="215"/>
      <c r="V132" s="215"/>
      <c r="W132" s="215"/>
      <c r="X132" s="215"/>
      <c r="Y132" s="215"/>
      <c r="Z132" s="215"/>
      <c r="AA132" s="21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row>
    <row r="133" spans="21:48" x14ac:dyDescent="0.3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row>
    <row r="134" spans="21:48" x14ac:dyDescent="0.3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row>
    <row r="135" spans="21:48" x14ac:dyDescent="0.3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215"/>
      <c r="AV135" s="215"/>
    </row>
    <row r="136" spans="21:48" x14ac:dyDescent="0.3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215"/>
      <c r="AV136" s="215"/>
    </row>
    <row r="137" spans="21:48" x14ac:dyDescent="0.3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row>
    <row r="138" spans="21:48" x14ac:dyDescent="0.3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215"/>
      <c r="AV138" s="215"/>
    </row>
    <row r="139" spans="21:48" x14ac:dyDescent="0.3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row>
    <row r="140" spans="21:48" x14ac:dyDescent="0.3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row>
    <row r="141" spans="21:48" x14ac:dyDescent="0.3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row>
    <row r="142" spans="21:48" x14ac:dyDescent="0.3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row>
    <row r="143" spans="21:48" x14ac:dyDescent="0.3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row>
    <row r="144" spans="21:48" x14ac:dyDescent="0.3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row>
    <row r="145" spans="21:48" x14ac:dyDescent="0.3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row>
    <row r="146" spans="21:48" x14ac:dyDescent="0.3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row>
    <row r="147" spans="21:48" x14ac:dyDescent="0.3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row>
    <row r="148" spans="21:48" x14ac:dyDescent="0.3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row>
    <row r="149" spans="21:48" x14ac:dyDescent="0.3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row>
    <row r="150" spans="21:48" x14ac:dyDescent="0.3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row>
    <row r="151" spans="21:48" x14ac:dyDescent="0.3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215"/>
      <c r="AV151" s="215"/>
    </row>
    <row r="152" spans="21:48" x14ac:dyDescent="0.3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215"/>
      <c r="AV152" s="215"/>
    </row>
    <row r="153" spans="21:48" x14ac:dyDescent="0.3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row>
    <row r="154" spans="21:48" x14ac:dyDescent="0.3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row>
    <row r="155" spans="21:48" x14ac:dyDescent="0.3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row>
    <row r="156" spans="21:48" x14ac:dyDescent="0.3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215"/>
      <c r="AV156" s="215"/>
    </row>
    <row r="157" spans="21:48" x14ac:dyDescent="0.3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row>
    <row r="158" spans="21:48" x14ac:dyDescent="0.3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row>
    <row r="159" spans="21:48" x14ac:dyDescent="0.3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row>
    <row r="160" spans="21:48" x14ac:dyDescent="0.3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215"/>
      <c r="AV160" s="215"/>
    </row>
    <row r="161" spans="21:48" x14ac:dyDescent="0.3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row>
    <row r="162" spans="21:48" x14ac:dyDescent="0.3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215"/>
      <c r="AV162" s="215"/>
    </row>
    <row r="163" spans="21:48" x14ac:dyDescent="0.3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215"/>
      <c r="AV163" s="215"/>
    </row>
    <row r="164" spans="21:48" x14ac:dyDescent="0.3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215"/>
      <c r="AV164" s="215"/>
    </row>
    <row r="165" spans="21:48" x14ac:dyDescent="0.3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215"/>
      <c r="AV165" s="215"/>
    </row>
    <row r="166" spans="21:48" x14ac:dyDescent="0.3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215"/>
      <c r="AV166" s="215"/>
    </row>
    <row r="167" spans="21:48" x14ac:dyDescent="0.3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215"/>
      <c r="AV167" s="215"/>
    </row>
    <row r="168" spans="21:48" x14ac:dyDescent="0.3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215"/>
      <c r="AV168" s="215"/>
    </row>
    <row r="169" spans="21:48" x14ac:dyDescent="0.3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row>
    <row r="170" spans="21:48" x14ac:dyDescent="0.3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215"/>
      <c r="AV170" s="215"/>
    </row>
    <row r="171" spans="21:48" x14ac:dyDescent="0.3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215"/>
      <c r="AV171" s="215"/>
    </row>
    <row r="172" spans="21:48" x14ac:dyDescent="0.3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row>
    <row r="173" spans="21:48" x14ac:dyDescent="0.3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215"/>
      <c r="AV173" s="215"/>
    </row>
    <row r="174" spans="21:48" x14ac:dyDescent="0.3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215"/>
      <c r="AV174" s="215"/>
    </row>
    <row r="175" spans="21:48" x14ac:dyDescent="0.3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215"/>
      <c r="AV175" s="215"/>
    </row>
    <row r="176" spans="21:48" x14ac:dyDescent="0.3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215"/>
      <c r="AV176" s="215"/>
    </row>
    <row r="177" spans="21:48" x14ac:dyDescent="0.3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215"/>
      <c r="AV177" s="215"/>
    </row>
    <row r="178" spans="21:48" x14ac:dyDescent="0.3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215"/>
      <c r="AV178" s="215"/>
    </row>
    <row r="179" spans="21:48" x14ac:dyDescent="0.3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5"/>
    </row>
    <row r="180" spans="21:48" x14ac:dyDescent="0.3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215"/>
      <c r="AV180" s="215"/>
    </row>
    <row r="181" spans="21:48" x14ac:dyDescent="0.3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215"/>
      <c r="AV181" s="215"/>
    </row>
    <row r="182" spans="21:48" x14ac:dyDescent="0.3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215"/>
      <c r="AV182" s="215"/>
    </row>
    <row r="183" spans="21:48" x14ac:dyDescent="0.3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215"/>
      <c r="AV183" s="215"/>
    </row>
    <row r="184" spans="21:48" x14ac:dyDescent="0.3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215"/>
      <c r="AV184" s="215"/>
    </row>
    <row r="185" spans="21:48" x14ac:dyDescent="0.3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215"/>
      <c r="AV185" s="215"/>
    </row>
    <row r="186" spans="21:48" x14ac:dyDescent="0.3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215"/>
      <c r="AV186" s="215"/>
    </row>
    <row r="187" spans="21:48" x14ac:dyDescent="0.3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215"/>
      <c r="AV187" s="215"/>
    </row>
    <row r="188" spans="21:48" x14ac:dyDescent="0.3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215"/>
      <c r="AV188" s="215"/>
    </row>
    <row r="189" spans="21:48" x14ac:dyDescent="0.3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215"/>
      <c r="AV189" s="215"/>
    </row>
    <row r="190" spans="21:48" x14ac:dyDescent="0.3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215"/>
      <c r="AV190" s="215"/>
    </row>
    <row r="191" spans="21:48" x14ac:dyDescent="0.3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215"/>
      <c r="AV191" s="215"/>
    </row>
    <row r="192" spans="21:48" x14ac:dyDescent="0.3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215"/>
      <c r="AV192" s="215"/>
    </row>
    <row r="193" spans="21:48" x14ac:dyDescent="0.3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215"/>
      <c r="AV193" s="215"/>
    </row>
    <row r="194" spans="21:48" x14ac:dyDescent="0.3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215"/>
      <c r="AV194" s="215"/>
    </row>
    <row r="195" spans="21:48" x14ac:dyDescent="0.3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215"/>
      <c r="AV195" s="215"/>
    </row>
    <row r="196" spans="21:48" x14ac:dyDescent="0.3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215"/>
      <c r="AV196" s="215"/>
    </row>
    <row r="197" spans="21:48" x14ac:dyDescent="0.3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215"/>
      <c r="AV197" s="215"/>
    </row>
  </sheetData>
  <mergeCells count="20">
    <mergeCell ref="B28:C28"/>
    <mergeCell ref="B31:C31"/>
    <mergeCell ref="B23:B27"/>
    <mergeCell ref="B77:C77"/>
    <mergeCell ref="B32:B34"/>
    <mergeCell ref="B35:B73"/>
    <mergeCell ref="B74:B76"/>
    <mergeCell ref="O11:R11"/>
    <mergeCell ref="B15:C15"/>
    <mergeCell ref="B16:B18"/>
    <mergeCell ref="B19:B21"/>
    <mergeCell ref="C4:L11"/>
    <mergeCell ref="E13:P13"/>
    <mergeCell ref="B78:C78"/>
    <mergeCell ref="B80:C80"/>
    <mergeCell ref="Q85:S85"/>
    <mergeCell ref="B82:C82"/>
    <mergeCell ref="B83:C83"/>
    <mergeCell ref="B84:C84"/>
    <mergeCell ref="B85:C85"/>
  </mergeCells>
  <phoneticPr fontId="25" type="noConversion"/>
  <conditionalFormatting sqref="D80:Q85">
    <cfRule type="cellIs" dxfId="0" priority="1" operator="lessThan">
      <formula>0</formula>
    </cfRule>
  </conditionalFormatting>
  <pageMargins left="0.7" right="0.7" top="0.75" bottom="0.75" header="0.3" footer="0.3"/>
  <pageSetup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60A38-9ABD-4109-8F50-E5D75041FF8A}">
  <dimension ref="B1:E54"/>
  <sheetViews>
    <sheetView topLeftCell="A28" workbookViewId="0">
      <selection activeCell="C51" sqref="C51"/>
    </sheetView>
  </sheetViews>
  <sheetFormatPr defaultRowHeight="14.5" x14ac:dyDescent="0.35"/>
  <cols>
    <col min="2" max="2" width="30.08984375" bestFit="1" customWidth="1"/>
    <col min="3" max="3" width="12.08984375" bestFit="1" customWidth="1"/>
  </cols>
  <sheetData>
    <row r="1" spans="2:5" x14ac:dyDescent="0.35">
      <c r="B1" s="289" t="s">
        <v>202</v>
      </c>
    </row>
    <row r="3" spans="2:5" x14ac:dyDescent="0.35">
      <c r="B3" s="387" t="s">
        <v>192</v>
      </c>
      <c r="C3" s="387"/>
      <c r="D3" s="387"/>
      <c r="E3" s="387"/>
    </row>
    <row r="5" spans="2:5" x14ac:dyDescent="0.35">
      <c r="B5" s="266" t="s">
        <v>193</v>
      </c>
    </row>
    <row r="6" spans="2:5" x14ac:dyDescent="0.35">
      <c r="B6" t="s">
        <v>194</v>
      </c>
      <c r="C6" s="283">
        <f>'Sales forecast'!P61</f>
        <v>0</v>
      </c>
    </row>
    <row r="8" spans="2:5" x14ac:dyDescent="0.35">
      <c r="B8" s="266" t="s">
        <v>195</v>
      </c>
    </row>
    <row r="9" spans="2:5" x14ac:dyDescent="0.35">
      <c r="B9" t="str">
        <f>'Sales forecast'!C50</f>
        <v>Product/Service</v>
      </c>
      <c r="C9">
        <f>'Sales forecast'!P76</f>
        <v>0</v>
      </c>
    </row>
    <row r="10" spans="2:5" x14ac:dyDescent="0.35">
      <c r="B10" s="284" t="s">
        <v>50</v>
      </c>
      <c r="C10" s="285">
        <f>C9</f>
        <v>0</v>
      </c>
    </row>
    <row r="12" spans="2:5" x14ac:dyDescent="0.35">
      <c r="B12" s="284" t="s">
        <v>196</v>
      </c>
      <c r="C12" s="285">
        <f>C6-C10</f>
        <v>0</v>
      </c>
      <c r="D12" s="287"/>
    </row>
    <row r="14" spans="2:5" x14ac:dyDescent="0.35">
      <c r="B14" s="266" t="s">
        <v>200</v>
      </c>
    </row>
    <row r="15" spans="2:5" x14ac:dyDescent="0.35">
      <c r="B15" s="286" t="str">
        <f>'Cash Flow'!C35</f>
        <v xml:space="preserve">Rent:  </v>
      </c>
      <c r="C15">
        <f>'Cash Flow'!Q35</f>
        <v>0</v>
      </c>
    </row>
    <row r="16" spans="2:5" x14ac:dyDescent="0.35">
      <c r="B16" t="str">
        <f>'Cash Flow'!C36</f>
        <v>Retail Space</v>
      </c>
      <c r="C16">
        <f>'Cash Flow'!Q36</f>
        <v>0</v>
      </c>
    </row>
    <row r="17" spans="2:3" x14ac:dyDescent="0.35">
      <c r="B17" t="str">
        <f>'Cash Flow'!C37</f>
        <v>Office Space</v>
      </c>
      <c r="C17">
        <f>'Cash Flow'!Q37</f>
        <v>0</v>
      </c>
    </row>
    <row r="18" spans="2:3" x14ac:dyDescent="0.35">
      <c r="B18" s="286" t="str">
        <f>'Cash Flow'!C38</f>
        <v>Utilities:</v>
      </c>
      <c r="C18">
        <f>'Cash Flow'!Q38</f>
        <v>0</v>
      </c>
    </row>
    <row r="19" spans="2:3" x14ac:dyDescent="0.35">
      <c r="B19" t="str">
        <f>'Cash Flow'!C39</f>
        <v>Hydro</v>
      </c>
      <c r="C19">
        <f>'Cash Flow'!Q39</f>
        <v>0</v>
      </c>
    </row>
    <row r="20" spans="2:3" x14ac:dyDescent="0.35">
      <c r="B20" t="str">
        <f>'Cash Flow'!C40</f>
        <v>Water</v>
      </c>
      <c r="C20">
        <f>'Cash Flow'!Q40</f>
        <v>0</v>
      </c>
    </row>
    <row r="21" spans="2:3" x14ac:dyDescent="0.35">
      <c r="B21" t="str">
        <f>'Cash Flow'!C41</f>
        <v>Gas</v>
      </c>
      <c r="C21">
        <f>'Cash Flow'!Q41</f>
        <v>0</v>
      </c>
    </row>
    <row r="22" spans="2:3" x14ac:dyDescent="0.35">
      <c r="B22" t="str">
        <f>'Cash Flow'!C42</f>
        <v>Phone</v>
      </c>
      <c r="C22">
        <f>'Cash Flow'!Q42</f>
        <v>0</v>
      </c>
    </row>
    <row r="23" spans="2:3" x14ac:dyDescent="0.35">
      <c r="B23" t="str">
        <f>'Cash Flow'!C43</f>
        <v>Internet</v>
      </c>
      <c r="C23">
        <f>'Cash Flow'!Q43</f>
        <v>0</v>
      </c>
    </row>
    <row r="24" spans="2:3" x14ac:dyDescent="0.35">
      <c r="B24" s="286" t="str">
        <f>'Cash Flow'!C44</f>
        <v>Vehicle/Transportation:</v>
      </c>
      <c r="C24">
        <f>'Cash Flow'!Q44</f>
        <v>0</v>
      </c>
    </row>
    <row r="25" spans="2:3" x14ac:dyDescent="0.35">
      <c r="B25" t="str">
        <f>'Cash Flow'!C45</f>
        <v xml:space="preserve">Insurance </v>
      </c>
      <c r="C25">
        <f>'Cash Flow'!Q45</f>
        <v>0</v>
      </c>
    </row>
    <row r="26" spans="2:3" x14ac:dyDescent="0.35">
      <c r="B26" t="str">
        <f>'Cash Flow'!C46</f>
        <v>Gas</v>
      </c>
      <c r="C26">
        <f>'Cash Flow'!Q46</f>
        <v>0</v>
      </c>
    </row>
    <row r="27" spans="2:3" x14ac:dyDescent="0.35">
      <c r="B27" t="str">
        <f>'Cash Flow'!C47</f>
        <v>Repairs &amp; Maintenance</v>
      </c>
      <c r="C27">
        <f>'Cash Flow'!Q47</f>
        <v>0</v>
      </c>
    </row>
    <row r="28" spans="2:3" x14ac:dyDescent="0.35">
      <c r="B28" t="str">
        <f>'Cash Flow'!C48</f>
        <v>Other transportation</v>
      </c>
      <c r="C28">
        <f>'Cash Flow'!Q48</f>
        <v>0</v>
      </c>
    </row>
    <row r="29" spans="2:3" x14ac:dyDescent="0.35">
      <c r="B29" s="286" t="str">
        <f>'Cash Flow'!C49</f>
        <v>Equipment, Tools &amp; Software:</v>
      </c>
      <c r="C29">
        <f>'Cash Flow'!Q49</f>
        <v>0</v>
      </c>
    </row>
    <row r="30" spans="2:3" x14ac:dyDescent="0.35">
      <c r="B30" t="str">
        <f>'Cash Flow'!C50</f>
        <v>Cost of equipment/tools/software</v>
      </c>
      <c r="C30">
        <f>'Cash Flow'!Q50</f>
        <v>0</v>
      </c>
    </row>
    <row r="31" spans="2:3" x14ac:dyDescent="0.35">
      <c r="B31" t="str">
        <f>'Cash Flow'!C51</f>
        <v>Repairs &amp; Maintenance</v>
      </c>
      <c r="C31">
        <f>'Cash Flow'!Q51</f>
        <v>0</v>
      </c>
    </row>
    <row r="32" spans="2:3" x14ac:dyDescent="0.35">
      <c r="B32" s="286" t="str">
        <f>'Cash Flow'!C52</f>
        <v>Marketing and Selling:</v>
      </c>
      <c r="C32">
        <f>'Cash Flow'!Q52</f>
        <v>0</v>
      </c>
    </row>
    <row r="33" spans="2:3" x14ac:dyDescent="0.35">
      <c r="B33" t="str">
        <f>'Cash Flow'!C53</f>
        <v>Website cost</v>
      </c>
      <c r="C33">
        <f>'Cash Flow'!Q53</f>
        <v>0</v>
      </c>
    </row>
    <row r="34" spans="2:3" x14ac:dyDescent="0.35">
      <c r="B34" t="str">
        <f>'Cash Flow'!C54</f>
        <v>eCommerce charges</v>
      </c>
      <c r="C34">
        <f>'Cash Flow'!Q54</f>
        <v>0</v>
      </c>
    </row>
    <row r="35" spans="2:3" x14ac:dyDescent="0.35">
      <c r="B35" t="str">
        <f>'Cash Flow'!C55</f>
        <v>Materials (Business Cards/Posters)</v>
      </c>
      <c r="C35">
        <f>'Cash Flow'!Q55</f>
        <v>0</v>
      </c>
    </row>
    <row r="36" spans="2:3" x14ac:dyDescent="0.35">
      <c r="B36" t="str">
        <f>'Cash Flow'!C56</f>
        <v>Digital ads (Social media)</v>
      </c>
      <c r="C36">
        <f>'Cash Flow'!Q56</f>
        <v>0</v>
      </c>
    </row>
    <row r="37" spans="2:3" x14ac:dyDescent="0.35">
      <c r="B37" s="286" t="str">
        <f>'Cash Flow'!C57</f>
        <v>Administrative expenses:</v>
      </c>
      <c r="C37">
        <f>'Cash Flow'!Q57</f>
        <v>0</v>
      </c>
    </row>
    <row r="38" spans="2:3" x14ac:dyDescent="0.35">
      <c r="B38" t="str">
        <f>'Cash Flow'!C58</f>
        <v>Business Insurance</v>
      </c>
      <c r="C38">
        <f>'Cash Flow'!Q58</f>
        <v>0</v>
      </c>
    </row>
    <row r="39" spans="2:3" x14ac:dyDescent="0.35">
      <c r="B39" t="str">
        <f>'Cash Flow'!C59</f>
        <v>Office Supplies</v>
      </c>
      <c r="C39">
        <f>'Cash Flow'!Q59</f>
        <v>0</v>
      </c>
    </row>
    <row r="40" spans="2:3" x14ac:dyDescent="0.35">
      <c r="B40" t="str">
        <f>'Cash Flow'!C60</f>
        <v>Banking Fees</v>
      </c>
      <c r="C40">
        <f>'Cash Flow'!Q60</f>
        <v>0</v>
      </c>
    </row>
    <row r="41" spans="2:3" x14ac:dyDescent="0.35">
      <c r="B41" t="str">
        <f>'Cash Flow'!C61</f>
        <v xml:space="preserve">Accounting </v>
      </c>
      <c r="C41">
        <f>'Cash Flow'!Q61</f>
        <v>0</v>
      </c>
    </row>
    <row r="42" spans="2:3" x14ac:dyDescent="0.35">
      <c r="B42" t="str">
        <f>'Cash Flow'!C62</f>
        <v>Legal</v>
      </c>
      <c r="C42">
        <f>'Cash Flow'!Q62</f>
        <v>0</v>
      </c>
    </row>
    <row r="43" spans="2:3" x14ac:dyDescent="0.35">
      <c r="B43" t="str">
        <f>'Cash Flow'!C63</f>
        <v>Employee wages</v>
      </c>
      <c r="C43">
        <f>'Cash Flow'!Q63</f>
        <v>0</v>
      </c>
    </row>
    <row r="44" spans="2:3" x14ac:dyDescent="0.35">
      <c r="B44" t="str">
        <f>'Cash Flow'!C64</f>
        <v>Professional Development</v>
      </c>
      <c r="C44">
        <f>'Cash Flow'!Q64</f>
        <v>0</v>
      </c>
    </row>
    <row r="45" spans="2:3" x14ac:dyDescent="0.35">
      <c r="B45" t="str">
        <f>'Cash Flow'!C68</f>
        <v>Other 1</v>
      </c>
      <c r="C45">
        <f>'Cash Flow'!Q68</f>
        <v>0</v>
      </c>
    </row>
    <row r="46" spans="2:3" x14ac:dyDescent="0.35">
      <c r="B46" t="str">
        <f>'Cash Flow'!C69</f>
        <v>Other 2</v>
      </c>
      <c r="C46">
        <f>'Cash Flow'!Q69</f>
        <v>0</v>
      </c>
    </row>
    <row r="47" spans="2:3" x14ac:dyDescent="0.35">
      <c r="B47" t="str">
        <f>'Cash Flow'!C70</f>
        <v>Other 3</v>
      </c>
      <c r="C47">
        <f>'Cash Flow'!Q70</f>
        <v>0</v>
      </c>
    </row>
    <row r="48" spans="2:3" x14ac:dyDescent="0.35">
      <c r="B48" t="str">
        <f>'Cash Flow'!C71</f>
        <v>Other 4</v>
      </c>
      <c r="C48">
        <f>'Cash Flow'!Q71</f>
        <v>0</v>
      </c>
    </row>
    <row r="49" spans="2:3" x14ac:dyDescent="0.35">
      <c r="B49" t="str">
        <f>'Cash Flow'!C72</f>
        <v>Other 5</v>
      </c>
      <c r="C49">
        <f>'Cash Flow'!Q72</f>
        <v>0</v>
      </c>
    </row>
    <row r="50" spans="2:3" x14ac:dyDescent="0.35">
      <c r="B50" t="str">
        <f>'Cash Flow'!C73</f>
        <v>Other 6</v>
      </c>
      <c r="C50">
        <f>'Cash Flow'!Q73</f>
        <v>0</v>
      </c>
    </row>
    <row r="51" spans="2:3" x14ac:dyDescent="0.35">
      <c r="B51" t="s">
        <v>197</v>
      </c>
      <c r="C51" t="str">
        <f>IFERROR(-ROUND('Loan Amortization'!C32/'Loan Amortization'!C28,2),"")</f>
        <v/>
      </c>
    </row>
    <row r="52" spans="2:3" x14ac:dyDescent="0.35">
      <c r="B52" s="284" t="s">
        <v>198</v>
      </c>
      <c r="C52" s="285">
        <f>SUM(C16:C51)</f>
        <v>0</v>
      </c>
    </row>
    <row r="54" spans="2:3" x14ac:dyDescent="0.35">
      <c r="B54" s="284" t="s">
        <v>199</v>
      </c>
      <c r="C54" s="285">
        <f>C12-C52</f>
        <v>0</v>
      </c>
    </row>
  </sheetData>
  <mergeCells count="1">
    <mergeCell ref="B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56"/>
  <sheetViews>
    <sheetView showGridLines="0" topLeftCell="A25" workbookViewId="0">
      <selection activeCell="H54" sqref="H54"/>
    </sheetView>
  </sheetViews>
  <sheetFormatPr defaultRowHeight="14.5" x14ac:dyDescent="0.35"/>
  <cols>
    <col min="2" max="2" width="33" customWidth="1"/>
    <col min="3" max="3" width="10.453125" bestFit="1" customWidth="1"/>
    <col min="5" max="5" width="10.6328125" customWidth="1"/>
    <col min="7" max="7" width="9.81640625" customWidth="1"/>
    <col min="8" max="8" width="22.54296875" customWidth="1"/>
  </cols>
  <sheetData>
    <row r="2" spans="2:10" ht="21.5" thickBot="1" x14ac:dyDescent="0.55000000000000004">
      <c r="B2" s="141" t="s">
        <v>152</v>
      </c>
    </row>
    <row r="3" spans="2:10" ht="15.5" thickTop="1" thickBot="1" x14ac:dyDescent="0.4"/>
    <row r="4" spans="2:10" ht="14.5" customHeight="1" x14ac:dyDescent="0.35">
      <c r="B4" s="303" t="s">
        <v>153</v>
      </c>
      <c r="C4" s="344"/>
      <c r="D4" s="344"/>
      <c r="E4" s="344"/>
      <c r="F4" s="344"/>
      <c r="G4" s="344"/>
      <c r="H4" s="345"/>
      <c r="I4" s="5"/>
      <c r="J4" s="5"/>
    </row>
    <row r="5" spans="2:10" x14ac:dyDescent="0.35">
      <c r="B5" s="346"/>
      <c r="C5" s="347"/>
      <c r="D5" s="347"/>
      <c r="E5" s="347"/>
      <c r="F5" s="347"/>
      <c r="G5" s="347"/>
      <c r="H5" s="348"/>
      <c r="I5" s="5"/>
      <c r="J5" s="5"/>
    </row>
    <row r="6" spans="2:10" x14ac:dyDescent="0.35">
      <c r="B6" s="346"/>
      <c r="C6" s="347"/>
      <c r="D6" s="347"/>
      <c r="E6" s="347"/>
      <c r="F6" s="347"/>
      <c r="G6" s="347"/>
      <c r="H6" s="348"/>
      <c r="I6" s="5"/>
      <c r="J6" s="5"/>
    </row>
    <row r="7" spans="2:10" ht="15" thickBot="1" x14ac:dyDescent="0.4">
      <c r="B7" s="349"/>
      <c r="C7" s="350"/>
      <c r="D7" s="350"/>
      <c r="E7" s="350"/>
      <c r="F7" s="350"/>
      <c r="G7" s="350"/>
      <c r="H7" s="351"/>
      <c r="I7" s="5"/>
      <c r="J7" s="5"/>
    </row>
    <row r="8" spans="2:10" x14ac:dyDescent="0.35">
      <c r="B8" s="4"/>
      <c r="C8" s="4"/>
      <c r="D8" s="4"/>
      <c r="E8" s="4"/>
      <c r="F8" s="4"/>
      <c r="G8" s="4"/>
      <c r="H8" s="4"/>
    </row>
    <row r="9" spans="2:10" x14ac:dyDescent="0.35">
      <c r="B9" s="387" t="s">
        <v>154</v>
      </c>
      <c r="C9" s="387"/>
      <c r="G9" s="11" t="s">
        <v>18</v>
      </c>
    </row>
    <row r="10" spans="2:10" x14ac:dyDescent="0.35">
      <c r="B10" s="390"/>
      <c r="C10" s="390"/>
      <c r="G10" s="10"/>
      <c r="H10" t="s">
        <v>20</v>
      </c>
    </row>
    <row r="11" spans="2:10" x14ac:dyDescent="0.35">
      <c r="B11" s="204" t="s">
        <v>155</v>
      </c>
      <c r="C11" s="204" t="s">
        <v>156</v>
      </c>
      <c r="G11" s="7"/>
      <c r="H11" t="s">
        <v>21</v>
      </c>
    </row>
    <row r="12" spans="2:10" x14ac:dyDescent="0.35">
      <c r="B12" s="391" t="s">
        <v>157</v>
      </c>
      <c r="C12" s="392"/>
    </row>
    <row r="13" spans="2:10" x14ac:dyDescent="0.35">
      <c r="B13" s="205" t="s">
        <v>158</v>
      </c>
      <c r="C13" s="6"/>
    </row>
    <row r="14" spans="2:10" x14ac:dyDescent="0.35">
      <c r="B14" s="205" t="s">
        <v>159</v>
      </c>
      <c r="C14" s="6"/>
    </row>
    <row r="15" spans="2:10" x14ac:dyDescent="0.35">
      <c r="B15" s="205" t="s">
        <v>160</v>
      </c>
      <c r="C15" s="6"/>
    </row>
    <row r="16" spans="2:10" x14ac:dyDescent="0.35">
      <c r="B16" s="205" t="s">
        <v>161</v>
      </c>
      <c r="C16" s="6"/>
    </row>
    <row r="17" spans="2:3" x14ac:dyDescent="0.35">
      <c r="B17" s="206" t="s">
        <v>162</v>
      </c>
      <c r="C17" s="8">
        <f>SUM(C12:C16)</f>
        <v>0</v>
      </c>
    </row>
    <row r="18" spans="2:3" x14ac:dyDescent="0.35">
      <c r="B18" s="2"/>
      <c r="C18" s="1"/>
    </row>
    <row r="19" spans="2:3" x14ac:dyDescent="0.35">
      <c r="B19" s="391" t="s">
        <v>163</v>
      </c>
      <c r="C19" s="392"/>
    </row>
    <row r="20" spans="2:3" x14ac:dyDescent="0.35">
      <c r="B20" s="205" t="s">
        <v>164</v>
      </c>
      <c r="C20" s="6"/>
    </row>
    <row r="21" spans="2:3" x14ac:dyDescent="0.35">
      <c r="B21" s="205" t="s">
        <v>165</v>
      </c>
      <c r="C21" s="6"/>
    </row>
    <row r="22" spans="2:3" x14ac:dyDescent="0.35">
      <c r="B22" s="258" t="s">
        <v>166</v>
      </c>
      <c r="C22" s="259"/>
    </row>
    <row r="23" spans="2:3" x14ac:dyDescent="0.35">
      <c r="B23" s="206" t="s">
        <v>162</v>
      </c>
      <c r="C23" s="8">
        <f>SUM(C20:C22)</f>
        <v>0</v>
      </c>
    </row>
    <row r="24" spans="2:3" x14ac:dyDescent="0.35">
      <c r="C24" s="1"/>
    </row>
    <row r="25" spans="2:3" x14ac:dyDescent="0.35">
      <c r="B25" s="205" t="s">
        <v>167</v>
      </c>
      <c r="C25" s="6"/>
    </row>
    <row r="26" spans="2:3" x14ac:dyDescent="0.35">
      <c r="C26" s="1"/>
    </row>
    <row r="27" spans="2:3" x14ac:dyDescent="0.35">
      <c r="B27" s="204" t="s">
        <v>168</v>
      </c>
      <c r="C27" s="9">
        <f>SUM(C17,C23,C25)</f>
        <v>0</v>
      </c>
    </row>
    <row r="28" spans="2:3" x14ac:dyDescent="0.35">
      <c r="C28" s="1"/>
    </row>
    <row r="29" spans="2:3" x14ac:dyDescent="0.35">
      <c r="B29" s="204" t="s">
        <v>169</v>
      </c>
      <c r="C29" s="207" t="s">
        <v>156</v>
      </c>
    </row>
    <row r="30" spans="2:3" x14ac:dyDescent="0.35">
      <c r="B30" s="388" t="s">
        <v>170</v>
      </c>
      <c r="C30" s="389"/>
    </row>
    <row r="31" spans="2:3" x14ac:dyDescent="0.35">
      <c r="B31" s="205" t="s">
        <v>171</v>
      </c>
      <c r="C31" s="6"/>
    </row>
    <row r="32" spans="2:3" x14ac:dyDescent="0.35">
      <c r="B32" s="205" t="s">
        <v>172</v>
      </c>
      <c r="C32" s="6"/>
    </row>
    <row r="33" spans="2:3" x14ac:dyDescent="0.35">
      <c r="B33" s="205" t="s">
        <v>173</v>
      </c>
      <c r="C33" s="6"/>
    </row>
    <row r="34" spans="2:3" x14ac:dyDescent="0.35">
      <c r="B34" s="205" t="s">
        <v>174</v>
      </c>
      <c r="C34" s="6"/>
    </row>
    <row r="35" spans="2:3" x14ac:dyDescent="0.35">
      <c r="B35" s="205" t="s">
        <v>175</v>
      </c>
      <c r="C35" s="6"/>
    </row>
    <row r="36" spans="2:3" x14ac:dyDescent="0.35">
      <c r="B36" s="205" t="s">
        <v>176</v>
      </c>
      <c r="C36" s="6"/>
    </row>
    <row r="37" spans="2:3" x14ac:dyDescent="0.35">
      <c r="B37" s="205" t="s">
        <v>112</v>
      </c>
      <c r="C37" s="6"/>
    </row>
    <row r="38" spans="2:3" x14ac:dyDescent="0.35">
      <c r="B38" s="205" t="s">
        <v>177</v>
      </c>
      <c r="C38" s="6"/>
    </row>
    <row r="39" spans="2:3" x14ac:dyDescent="0.35">
      <c r="B39" s="7" t="s">
        <v>86</v>
      </c>
      <c r="C39" s="6"/>
    </row>
    <row r="40" spans="2:3" x14ac:dyDescent="0.35">
      <c r="B40" s="206" t="s">
        <v>162</v>
      </c>
      <c r="C40" s="8">
        <f>SUM(C30:C39)</f>
        <v>0</v>
      </c>
    </row>
    <row r="41" spans="2:3" x14ac:dyDescent="0.35">
      <c r="C41" s="1"/>
    </row>
    <row r="42" spans="2:3" x14ac:dyDescent="0.35">
      <c r="B42" s="388" t="s">
        <v>178</v>
      </c>
      <c r="C42" s="389"/>
    </row>
    <row r="43" spans="2:3" x14ac:dyDescent="0.35">
      <c r="B43" s="205" t="s">
        <v>179</v>
      </c>
      <c r="C43" s="6"/>
    </row>
    <row r="44" spans="2:3" x14ac:dyDescent="0.35">
      <c r="B44" s="205" t="s">
        <v>180</v>
      </c>
      <c r="C44" s="6"/>
    </row>
    <row r="45" spans="2:3" x14ac:dyDescent="0.35">
      <c r="B45" s="205" t="s">
        <v>181</v>
      </c>
      <c r="C45" s="6"/>
    </row>
    <row r="46" spans="2:3" x14ac:dyDescent="0.35">
      <c r="B46" s="205" t="s">
        <v>182</v>
      </c>
      <c r="C46" s="6"/>
    </row>
    <row r="47" spans="2:3" x14ac:dyDescent="0.35">
      <c r="B47" s="205" t="s">
        <v>86</v>
      </c>
      <c r="C47" s="6"/>
    </row>
    <row r="48" spans="2:3" x14ac:dyDescent="0.35">
      <c r="B48" s="206" t="s">
        <v>162</v>
      </c>
      <c r="C48" s="8">
        <f>SUM(C43:C47)</f>
        <v>0</v>
      </c>
    </row>
    <row r="49" spans="2:3" x14ac:dyDescent="0.35">
      <c r="C49" s="1"/>
    </row>
    <row r="50" spans="2:3" x14ac:dyDescent="0.35">
      <c r="B50" s="204" t="s">
        <v>183</v>
      </c>
      <c r="C50" s="9">
        <f>SUM(C40,C48)</f>
        <v>0</v>
      </c>
    </row>
    <row r="52" spans="2:3" x14ac:dyDescent="0.35">
      <c r="B52" s="204" t="s">
        <v>204</v>
      </c>
      <c r="C52" s="9">
        <f>C27-C50</f>
        <v>0</v>
      </c>
    </row>
    <row r="53" spans="2:3" x14ac:dyDescent="0.35">
      <c r="C53" s="1"/>
    </row>
    <row r="54" spans="2:3" x14ac:dyDescent="0.35">
      <c r="B54" s="204" t="s">
        <v>205</v>
      </c>
      <c r="C54" s="9">
        <f>'Loan Amortization'!C30</f>
        <v>0</v>
      </c>
    </row>
    <row r="55" spans="2:3" x14ac:dyDescent="0.35">
      <c r="C55" s="1"/>
    </row>
    <row r="56" spans="2:3" x14ac:dyDescent="0.35">
      <c r="B56" s="204" t="s">
        <v>184</v>
      </c>
      <c r="C56" s="144">
        <f>IFERROR((C52-C54)," ")</f>
        <v>0</v>
      </c>
    </row>
  </sheetData>
  <mergeCells count="6">
    <mergeCell ref="B4:H7"/>
    <mergeCell ref="B42:C42"/>
    <mergeCell ref="B9:C10"/>
    <mergeCell ref="B12:C12"/>
    <mergeCell ref="B30:C30"/>
    <mergeCell ref="B19:C19"/>
  </mergeCells>
  <pageMargins left="0.7" right="0.7" top="0.75" bottom="0.75" header="0.3" footer="0.3"/>
  <pageSetup orientation="portrait" horizont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b38976-845f-40ee-9fde-fe0d7bc2c0d3">
      <Terms xmlns="http://schemas.microsoft.com/office/infopath/2007/PartnerControls"/>
    </lcf76f155ced4ddcb4097134ff3c332f>
    <TaxCatchAll xmlns="9edca5c2-de9e-4060-8777-488595dc57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0BA5009B987E42A2A3A2FB84AEB9C2" ma:contentTypeVersion="18" ma:contentTypeDescription="Create a new document." ma:contentTypeScope="" ma:versionID="fe10527743dbc0b13a4a00dbb809a245">
  <xsd:schema xmlns:xsd="http://www.w3.org/2001/XMLSchema" xmlns:xs="http://www.w3.org/2001/XMLSchema" xmlns:p="http://schemas.microsoft.com/office/2006/metadata/properties" xmlns:ns2="3b5f50ec-0808-440d-8e5a-7a8e91155286" xmlns:ns3="35b38976-845f-40ee-9fde-fe0d7bc2c0d3" xmlns:ns4="9edca5c2-de9e-4060-8777-488595dc572c" targetNamespace="http://schemas.microsoft.com/office/2006/metadata/properties" ma:root="true" ma:fieldsID="88b1f9c3d077c95c09deb14d43f9c47b" ns2:_="" ns3:_="" ns4:_="">
    <xsd:import namespace="3b5f50ec-0808-440d-8e5a-7a8e91155286"/>
    <xsd:import namespace="35b38976-845f-40ee-9fde-fe0d7bc2c0d3"/>
    <xsd:import namespace="9edca5c2-de9e-4060-8777-488595dc57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f50ec-0808-440d-8e5a-7a8e911552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38976-845f-40ee-9fde-fe0d7bc2c0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cd94219-7cf9-4fbc-ba16-ee267d8d12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dca5c2-de9e-4060-8777-488595dc572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75f2486-ba27-4113-b6d3-bfee1222405b}" ma:internalName="TaxCatchAll" ma:showField="CatchAllData" ma:web="9edca5c2-de9e-4060-8777-488595dc57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F1A156-9929-4181-889F-5F009E740A06}">
  <ds:schemaRefs>
    <ds:schemaRef ds:uri="http://schemas.microsoft.com/office/2006/documentManagement/types"/>
    <ds:schemaRef ds:uri="http://schemas.openxmlformats.org/package/2006/metadata/core-properties"/>
    <ds:schemaRef ds:uri="http://purl.org/dc/dcmitype/"/>
    <ds:schemaRef ds:uri="5c8a83b0-eb82-4de6-a6db-bb0f2d85b027"/>
    <ds:schemaRef ds:uri="http://purl.org/dc/elements/1.1/"/>
    <ds:schemaRef ds:uri="http://schemas.microsoft.com/office/2006/metadata/properties"/>
    <ds:schemaRef ds:uri="http://schemas.microsoft.com/office/infopath/2007/PartnerControls"/>
    <ds:schemaRef ds:uri="9edca5c2-de9e-4060-8777-488595dc572c"/>
    <ds:schemaRef ds:uri="http://www.w3.org/XML/1998/namespace"/>
    <ds:schemaRef ds:uri="http://purl.org/dc/terms/"/>
  </ds:schemaRefs>
</ds:datastoreItem>
</file>

<file path=customXml/itemProps2.xml><?xml version="1.0" encoding="utf-8"?>
<ds:datastoreItem xmlns:ds="http://schemas.openxmlformats.org/officeDocument/2006/customXml" ds:itemID="{4289C78F-F780-445F-9FC8-D1CDD8E091AA}">
  <ds:schemaRefs>
    <ds:schemaRef ds:uri="http://schemas.microsoft.com/sharepoint/v3/contenttype/forms"/>
  </ds:schemaRefs>
</ds:datastoreItem>
</file>

<file path=customXml/itemProps3.xml><?xml version="1.0" encoding="utf-8"?>
<ds:datastoreItem xmlns:ds="http://schemas.openxmlformats.org/officeDocument/2006/customXml" ds:itemID="{75797201-E42C-4255-B2F7-00DC44C387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Sales forecast</vt:lpstr>
      <vt:lpstr>Start-up costs</vt:lpstr>
      <vt:lpstr>Loan Amortization</vt:lpstr>
      <vt:lpstr>Cash Flow</vt:lpstr>
      <vt:lpstr>P&amp;L Annual</vt:lpstr>
      <vt:lpstr>Household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Kseniia Reidman</dc:creator>
  <cp:keywords/>
  <dc:description/>
  <cp:lastModifiedBy>Rise 11</cp:lastModifiedBy>
  <cp:revision/>
  <dcterms:created xsi:type="dcterms:W3CDTF">2015-06-05T18:17:20Z</dcterms:created>
  <dcterms:modified xsi:type="dcterms:W3CDTF">2023-07-25T15:00:47Z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0x010100D76AB016B4417740A8FA2961887355B6</vt:lpwstr>
  </property>
</Properties>
</file>